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2. Oriente" sheetId="26" r:id="rId3"/>
    <sheet name="3. Amazonas" sheetId="18" r:id="rId4"/>
    <sheet name="4. Loreto" sheetId="19" r:id="rId5"/>
    <sheet name="5. San Martín" sheetId="20" r:id="rId6"/>
    <sheet name="6. Ucayali" sheetId="21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Carátula!$A$1:$S$23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C22" i="26" l="1"/>
  <c r="C62" i="26"/>
  <c r="C170" i="21"/>
  <c r="C170" i="20"/>
  <c r="C170" i="19"/>
  <c r="C170" i="18"/>
  <c r="C121" i="18"/>
  <c r="C121" i="19"/>
  <c r="C121" i="20"/>
  <c r="C134" i="20"/>
  <c r="C121" i="21"/>
  <c r="C200" i="21"/>
  <c r="C151" i="21"/>
  <c r="C102" i="21"/>
  <c r="C200" i="20"/>
  <c r="C151" i="20"/>
  <c r="C102" i="20"/>
  <c r="C200" i="19"/>
  <c r="C151" i="19"/>
  <c r="C102" i="19"/>
  <c r="C200" i="18"/>
  <c r="C151" i="18"/>
  <c r="C102" i="18"/>
  <c r="C72" i="21" l="1"/>
  <c r="C72" i="20"/>
  <c r="C72" i="19"/>
  <c r="C72" i="18"/>
  <c r="C53" i="18"/>
  <c r="C53" i="19"/>
  <c r="C53" i="20"/>
  <c r="C53" i="21"/>
  <c r="C36" i="21"/>
  <c r="C36" i="20"/>
  <c r="C36" i="19"/>
  <c r="C23" i="18"/>
  <c r="C23" i="19"/>
  <c r="C23" i="20"/>
  <c r="C23" i="21"/>
  <c r="C9" i="21"/>
  <c r="C9" i="20"/>
  <c r="C9" i="19"/>
  <c r="C9" i="18"/>
  <c r="J63" i="19" l="1"/>
  <c r="K60" i="19" s="1"/>
  <c r="K62" i="19"/>
  <c r="J62" i="19"/>
  <c r="I62" i="19"/>
  <c r="H62" i="19"/>
  <c r="G62" i="19"/>
  <c r="J61" i="19"/>
  <c r="M59" i="19" s="1"/>
  <c r="I61" i="19"/>
  <c r="G61" i="19" s="1"/>
  <c r="H61" i="19"/>
  <c r="H63" i="19" s="1"/>
  <c r="J60" i="19"/>
  <c r="I60" i="19"/>
  <c r="G60" i="19" s="1"/>
  <c r="H60" i="19"/>
  <c r="K59" i="19"/>
  <c r="J59" i="19"/>
  <c r="I59" i="19"/>
  <c r="I63" i="19" s="1"/>
  <c r="G63" i="19" s="1"/>
  <c r="H59" i="19"/>
  <c r="G59" i="19"/>
  <c r="K63" i="19" l="1"/>
  <c r="K61" i="19"/>
  <c r="J62" i="21"/>
  <c r="I62" i="21"/>
  <c r="H62" i="21"/>
  <c r="J61" i="21"/>
  <c r="I61" i="21"/>
  <c r="H61" i="21"/>
  <c r="J60" i="21"/>
  <c r="I60" i="21"/>
  <c r="G60" i="21" s="1"/>
  <c r="H60" i="21"/>
  <c r="J59" i="21"/>
  <c r="I59" i="21"/>
  <c r="H59" i="21"/>
  <c r="J62" i="20"/>
  <c r="I62" i="20"/>
  <c r="H62" i="20"/>
  <c r="J61" i="20"/>
  <c r="I61" i="20"/>
  <c r="H61" i="20"/>
  <c r="J60" i="20"/>
  <c r="M59" i="20" s="1"/>
  <c r="I60" i="20"/>
  <c r="H60" i="20"/>
  <c r="J59" i="20"/>
  <c r="I59" i="20"/>
  <c r="H59" i="20"/>
  <c r="K111" i="19"/>
  <c r="G110" i="19"/>
  <c r="K109" i="19"/>
  <c r="K108" i="19"/>
  <c r="J62" i="18"/>
  <c r="J61" i="18"/>
  <c r="J60" i="18"/>
  <c r="J59" i="18"/>
  <c r="I62" i="18"/>
  <c r="I61" i="18"/>
  <c r="I60" i="18"/>
  <c r="I59" i="18"/>
  <c r="H62" i="18"/>
  <c r="H61" i="18"/>
  <c r="H60" i="18"/>
  <c r="H59" i="18"/>
  <c r="H63" i="21" l="1"/>
  <c r="G62" i="21"/>
  <c r="J63" i="21"/>
  <c r="K62" i="21" s="1"/>
  <c r="M59" i="21"/>
  <c r="I63" i="21"/>
  <c r="G63" i="21" s="1"/>
  <c r="G61" i="21"/>
  <c r="G59" i="21"/>
  <c r="K59" i="21"/>
  <c r="J63" i="20"/>
  <c r="G62" i="20"/>
  <c r="H63" i="20"/>
  <c r="K62" i="20"/>
  <c r="G59" i="20"/>
  <c r="G60" i="20"/>
  <c r="K59" i="20"/>
  <c r="K61" i="20"/>
  <c r="K60" i="20"/>
  <c r="I63" i="20"/>
  <c r="G61" i="20"/>
  <c r="I112" i="19"/>
  <c r="G111" i="19"/>
  <c r="G109" i="19"/>
  <c r="M108" i="19"/>
  <c r="G108" i="19"/>
  <c r="H112" i="19"/>
  <c r="G112" i="19" s="1"/>
  <c r="K110" i="19"/>
  <c r="K112" i="19" s="1"/>
  <c r="J112" i="19"/>
  <c r="J196" i="21"/>
  <c r="J197" i="21" s="1"/>
  <c r="H196" i="21"/>
  <c r="K196" i="21" s="1"/>
  <c r="K195" i="21"/>
  <c r="K194" i="21"/>
  <c r="K193" i="21"/>
  <c r="K192" i="21"/>
  <c r="K191" i="21"/>
  <c r="K190" i="21"/>
  <c r="K189" i="21"/>
  <c r="J196" i="20"/>
  <c r="K196" i="20" s="1"/>
  <c r="H196" i="20"/>
  <c r="K195" i="20"/>
  <c r="K194" i="20"/>
  <c r="K193" i="20"/>
  <c r="K192" i="20"/>
  <c r="K191" i="20"/>
  <c r="K190" i="20"/>
  <c r="K189" i="20"/>
  <c r="J196" i="19"/>
  <c r="H196" i="19"/>
  <c r="K195" i="19"/>
  <c r="K194" i="19"/>
  <c r="K193" i="19"/>
  <c r="K192" i="19"/>
  <c r="K191" i="19"/>
  <c r="K190" i="19"/>
  <c r="K189" i="19"/>
  <c r="J196" i="18"/>
  <c r="H196" i="18"/>
  <c r="J147" i="18"/>
  <c r="J148" i="18" s="1"/>
  <c r="H147" i="18"/>
  <c r="K147" i="18" s="1"/>
  <c r="K146" i="18"/>
  <c r="K145" i="18"/>
  <c r="K144" i="18"/>
  <c r="K143" i="18"/>
  <c r="K142" i="18"/>
  <c r="K141" i="18"/>
  <c r="K140" i="18"/>
  <c r="H148" i="19"/>
  <c r="I146" i="19" s="1"/>
  <c r="J147" i="19"/>
  <c r="J148" i="19" s="1"/>
  <c r="H147" i="19"/>
  <c r="K147" i="19" s="1"/>
  <c r="K146" i="19"/>
  <c r="K145" i="19"/>
  <c r="K144" i="19"/>
  <c r="K143" i="19"/>
  <c r="K142" i="19"/>
  <c r="K141" i="19"/>
  <c r="K140" i="19"/>
  <c r="J147" i="20"/>
  <c r="H147" i="20"/>
  <c r="K146" i="20"/>
  <c r="K145" i="20"/>
  <c r="K144" i="20"/>
  <c r="K143" i="20"/>
  <c r="K142" i="20"/>
  <c r="K141" i="20"/>
  <c r="K140" i="20"/>
  <c r="J147" i="21"/>
  <c r="H147" i="21"/>
  <c r="J98" i="21"/>
  <c r="H98" i="21"/>
  <c r="K97" i="21"/>
  <c r="K96" i="21"/>
  <c r="K95" i="21"/>
  <c r="K94" i="21"/>
  <c r="K93" i="21"/>
  <c r="K92" i="21"/>
  <c r="K91" i="21"/>
  <c r="J98" i="20"/>
  <c r="J99" i="20" s="1"/>
  <c r="H98" i="20"/>
  <c r="K98" i="20" s="1"/>
  <c r="K97" i="20"/>
  <c r="K96" i="20"/>
  <c r="K95" i="20"/>
  <c r="K94" i="20"/>
  <c r="K93" i="20"/>
  <c r="K92" i="20"/>
  <c r="K91" i="20"/>
  <c r="J98" i="19"/>
  <c r="J99" i="19" s="1"/>
  <c r="H98" i="19"/>
  <c r="K98" i="19" s="1"/>
  <c r="K97" i="19"/>
  <c r="K96" i="19"/>
  <c r="K95" i="19"/>
  <c r="K94" i="19"/>
  <c r="K93" i="19"/>
  <c r="K92" i="19"/>
  <c r="K91" i="19"/>
  <c r="J98" i="18"/>
  <c r="H98" i="18"/>
  <c r="J180" i="18"/>
  <c r="H180" i="18"/>
  <c r="K180" i="18" s="1"/>
  <c r="K179" i="18"/>
  <c r="K178" i="18"/>
  <c r="K177" i="18"/>
  <c r="K176" i="18"/>
  <c r="I176" i="18"/>
  <c r="J180" i="19"/>
  <c r="H180" i="19"/>
  <c r="K179" i="19"/>
  <c r="K178" i="19"/>
  <c r="K177" i="19"/>
  <c r="K176" i="19"/>
  <c r="J180" i="20"/>
  <c r="K180" i="20" s="1"/>
  <c r="H180" i="20"/>
  <c r="I178" i="20" s="1"/>
  <c r="K179" i="20"/>
  <c r="K178" i="20"/>
  <c r="K177" i="20"/>
  <c r="K176" i="20"/>
  <c r="I176" i="20"/>
  <c r="J131" i="18"/>
  <c r="H131" i="18"/>
  <c r="K131" i="18" s="1"/>
  <c r="K130" i="18"/>
  <c r="K129" i="18"/>
  <c r="K128" i="18"/>
  <c r="K127" i="18"/>
  <c r="J131" i="19"/>
  <c r="H131" i="19"/>
  <c r="K131" i="19" s="1"/>
  <c r="K130" i="19"/>
  <c r="K129" i="19"/>
  <c r="K128" i="19"/>
  <c r="K127" i="19"/>
  <c r="J131" i="20"/>
  <c r="H131" i="20"/>
  <c r="K130" i="20"/>
  <c r="K129" i="20"/>
  <c r="K128" i="20"/>
  <c r="K127" i="20"/>
  <c r="J82" i="21"/>
  <c r="H82" i="21"/>
  <c r="K82" i="21" s="1"/>
  <c r="K81" i="21"/>
  <c r="K80" i="21"/>
  <c r="K79" i="21"/>
  <c r="K78" i="21"/>
  <c r="J82" i="20"/>
  <c r="H82" i="20"/>
  <c r="I80" i="20" s="1"/>
  <c r="K81" i="20"/>
  <c r="K80" i="20"/>
  <c r="K79" i="20"/>
  <c r="K78" i="20"/>
  <c r="J82" i="19"/>
  <c r="H82" i="19"/>
  <c r="I80" i="19" s="1"/>
  <c r="K81" i="19"/>
  <c r="K80" i="19"/>
  <c r="K79" i="19"/>
  <c r="K78" i="19"/>
  <c r="I78" i="19"/>
  <c r="J50" i="21"/>
  <c r="H50" i="21"/>
  <c r="K50" i="21" s="1"/>
  <c r="K49" i="21"/>
  <c r="K48" i="21"/>
  <c r="K47" i="21"/>
  <c r="K46" i="21"/>
  <c r="K45" i="21"/>
  <c r="K44" i="21"/>
  <c r="K43" i="21"/>
  <c r="K42" i="21"/>
  <c r="J50" i="20"/>
  <c r="H50" i="20"/>
  <c r="K49" i="20"/>
  <c r="K48" i="20"/>
  <c r="K47" i="20"/>
  <c r="K46" i="20"/>
  <c r="I46" i="20"/>
  <c r="K45" i="20"/>
  <c r="K44" i="20"/>
  <c r="I44" i="20"/>
  <c r="K43" i="20"/>
  <c r="K42" i="20"/>
  <c r="I42" i="20"/>
  <c r="J50" i="19"/>
  <c r="H50" i="19"/>
  <c r="I46" i="19" s="1"/>
  <c r="K49" i="19"/>
  <c r="K48" i="19"/>
  <c r="K47" i="19"/>
  <c r="K46" i="19"/>
  <c r="K45" i="19"/>
  <c r="K44" i="19"/>
  <c r="K43" i="19"/>
  <c r="K42" i="19"/>
  <c r="J33" i="21"/>
  <c r="H33" i="21"/>
  <c r="I32" i="21" s="1"/>
  <c r="K32" i="21"/>
  <c r="K31" i="21"/>
  <c r="K30" i="21"/>
  <c r="K29" i="21"/>
  <c r="J33" i="20"/>
  <c r="H33" i="20"/>
  <c r="I31" i="20" s="1"/>
  <c r="K32" i="20"/>
  <c r="K31" i="20"/>
  <c r="K30" i="20"/>
  <c r="K29" i="20"/>
  <c r="J33" i="19"/>
  <c r="H33" i="19"/>
  <c r="I31" i="19" s="1"/>
  <c r="K32" i="19"/>
  <c r="K31" i="19"/>
  <c r="K30" i="19"/>
  <c r="K29" i="19"/>
  <c r="I29" i="19"/>
  <c r="K60" i="21" l="1"/>
  <c r="K61" i="21"/>
  <c r="G63" i="20"/>
  <c r="K63" i="20"/>
  <c r="K196" i="19"/>
  <c r="H197" i="21"/>
  <c r="I196" i="21" s="1"/>
  <c r="H197" i="20"/>
  <c r="J197" i="20"/>
  <c r="H197" i="19"/>
  <c r="J197" i="19"/>
  <c r="K148" i="19"/>
  <c r="K148" i="18"/>
  <c r="H148" i="18"/>
  <c r="I147" i="18"/>
  <c r="I141" i="19"/>
  <c r="I143" i="19"/>
  <c r="I145" i="19"/>
  <c r="I140" i="19"/>
  <c r="I142" i="19"/>
  <c r="I144" i="19"/>
  <c r="I147" i="19"/>
  <c r="K147" i="20"/>
  <c r="H148" i="20"/>
  <c r="I144" i="20"/>
  <c r="J148" i="20"/>
  <c r="K98" i="21"/>
  <c r="H99" i="21"/>
  <c r="J99" i="21"/>
  <c r="K99" i="20"/>
  <c r="H99" i="20"/>
  <c r="I98" i="20" s="1"/>
  <c r="H99" i="19"/>
  <c r="K180" i="19"/>
  <c r="I178" i="18"/>
  <c r="I180" i="18" s="1"/>
  <c r="I177" i="18"/>
  <c r="I179" i="18"/>
  <c r="I176" i="19"/>
  <c r="I178" i="19"/>
  <c r="I177" i="19"/>
  <c r="I179" i="19"/>
  <c r="I177" i="20"/>
  <c r="I179" i="20"/>
  <c r="K131" i="20"/>
  <c r="I129" i="19"/>
  <c r="I127" i="19"/>
  <c r="I131" i="19" s="1"/>
  <c r="I127" i="18"/>
  <c r="I131" i="18" s="1"/>
  <c r="I129" i="18"/>
  <c r="I128" i="18"/>
  <c r="I130" i="18"/>
  <c r="I128" i="19"/>
  <c r="I130" i="19"/>
  <c r="I127" i="20"/>
  <c r="I129" i="20"/>
  <c r="I128" i="20"/>
  <c r="I130" i="20"/>
  <c r="K82" i="20"/>
  <c r="I78" i="20"/>
  <c r="I78" i="21"/>
  <c r="I80" i="21"/>
  <c r="I82" i="21"/>
  <c r="I79" i="21"/>
  <c r="I81" i="21"/>
  <c r="I82" i="20"/>
  <c r="I79" i="20"/>
  <c r="I81" i="20"/>
  <c r="K82" i="19"/>
  <c r="I82" i="19"/>
  <c r="I79" i="19"/>
  <c r="I81" i="19"/>
  <c r="I42" i="21"/>
  <c r="K50" i="20"/>
  <c r="I42" i="19"/>
  <c r="I44" i="19"/>
  <c r="I44" i="21"/>
  <c r="I46" i="21"/>
  <c r="I48" i="21"/>
  <c r="I43" i="21"/>
  <c r="I45" i="21"/>
  <c r="I47" i="21"/>
  <c r="I49" i="21"/>
  <c r="I43" i="20"/>
  <c r="I50" i="20" s="1"/>
  <c r="I45" i="20"/>
  <c r="I47" i="20"/>
  <c r="I49" i="20"/>
  <c r="I48" i="20"/>
  <c r="K50" i="19"/>
  <c r="I43" i="19"/>
  <c r="I45" i="19"/>
  <c r="I47" i="19"/>
  <c r="I49" i="19"/>
  <c r="I48" i="19"/>
  <c r="I29" i="21"/>
  <c r="I31" i="21"/>
  <c r="I30" i="21"/>
  <c r="K33" i="21"/>
  <c r="K33" i="20"/>
  <c r="I29" i="20"/>
  <c r="I33" i="20" s="1"/>
  <c r="K33" i="19"/>
  <c r="I30" i="20"/>
  <c r="I32" i="20"/>
  <c r="I30" i="19"/>
  <c r="I32" i="19"/>
  <c r="I33" i="19" s="1"/>
  <c r="K19" i="21"/>
  <c r="L19" i="21" s="1"/>
  <c r="J19" i="21"/>
  <c r="H19" i="21"/>
  <c r="G19" i="21"/>
  <c r="I19" i="21" s="1"/>
  <c r="L18" i="21"/>
  <c r="M18" i="21" s="1"/>
  <c r="I18" i="21"/>
  <c r="L17" i="21"/>
  <c r="M17" i="21" s="1"/>
  <c r="I17" i="21"/>
  <c r="L16" i="21"/>
  <c r="I16" i="21"/>
  <c r="K19" i="20"/>
  <c r="J19" i="20"/>
  <c r="H19" i="20"/>
  <c r="G19" i="20"/>
  <c r="L18" i="20"/>
  <c r="I18" i="20"/>
  <c r="M18" i="20" s="1"/>
  <c r="L17" i="20"/>
  <c r="I17" i="20"/>
  <c r="L16" i="20"/>
  <c r="I16" i="20"/>
  <c r="M16" i="20" s="1"/>
  <c r="K19" i="19"/>
  <c r="J19" i="19"/>
  <c r="H19" i="19"/>
  <c r="G19" i="19"/>
  <c r="L18" i="19"/>
  <c r="I18" i="19"/>
  <c r="L17" i="19"/>
  <c r="I17" i="19"/>
  <c r="L16" i="19"/>
  <c r="I16" i="19"/>
  <c r="M16" i="19" s="1"/>
  <c r="K63" i="21" l="1"/>
  <c r="I195" i="21"/>
  <c r="I193" i="21"/>
  <c r="I191" i="21"/>
  <c r="I189" i="21"/>
  <c r="I197" i="21" s="1"/>
  <c r="I194" i="21"/>
  <c r="I192" i="21"/>
  <c r="I190" i="21"/>
  <c r="K197" i="21"/>
  <c r="I195" i="20"/>
  <c r="I193" i="20"/>
  <c r="I191" i="20"/>
  <c r="I189" i="20"/>
  <c r="I194" i="20"/>
  <c r="I192" i="20"/>
  <c r="I190" i="20"/>
  <c r="I196" i="20"/>
  <c r="K197" i="20"/>
  <c r="I195" i="19"/>
  <c r="I193" i="19"/>
  <c r="I191" i="19"/>
  <c r="I189" i="19"/>
  <c r="I194" i="19"/>
  <c r="I192" i="19"/>
  <c r="I190" i="19"/>
  <c r="I196" i="19"/>
  <c r="K197" i="19"/>
  <c r="I146" i="18"/>
  <c r="I144" i="18"/>
  <c r="I142" i="18"/>
  <c r="I140" i="18"/>
  <c r="I145" i="18"/>
  <c r="I143" i="18"/>
  <c r="I141" i="18"/>
  <c r="I148" i="19"/>
  <c r="I146" i="20"/>
  <c r="I141" i="20"/>
  <c r="I140" i="20"/>
  <c r="I147" i="20"/>
  <c r="I143" i="20"/>
  <c r="I142" i="20"/>
  <c r="K148" i="20"/>
  <c r="I145" i="20"/>
  <c r="I97" i="21"/>
  <c r="I95" i="21"/>
  <c r="I93" i="21"/>
  <c r="I91" i="21"/>
  <c r="I96" i="21"/>
  <c r="I94" i="21"/>
  <c r="I92" i="21"/>
  <c r="I98" i="21"/>
  <c r="K99" i="21"/>
  <c r="I97" i="20"/>
  <c r="I95" i="20"/>
  <c r="I93" i="20"/>
  <c r="I91" i="20"/>
  <c r="I96" i="20"/>
  <c r="I94" i="20"/>
  <c r="I92" i="20"/>
  <c r="I94" i="19"/>
  <c r="I92" i="19"/>
  <c r="I97" i="19"/>
  <c r="I95" i="19"/>
  <c r="I93" i="19"/>
  <c r="I91" i="19"/>
  <c r="I96" i="19"/>
  <c r="K99" i="19"/>
  <c r="I98" i="19"/>
  <c r="I180" i="20"/>
  <c r="I180" i="19"/>
  <c r="I131" i="20"/>
  <c r="I50" i="21"/>
  <c r="I50" i="19"/>
  <c r="I33" i="21"/>
  <c r="M16" i="21"/>
  <c r="L19" i="20"/>
  <c r="M19" i="20" s="1"/>
  <c r="M17" i="20"/>
  <c r="I19" i="20"/>
  <c r="M17" i="19"/>
  <c r="M18" i="19"/>
  <c r="I19" i="19"/>
  <c r="M19" i="21"/>
  <c r="L19" i="19"/>
  <c r="M19" i="19"/>
  <c r="I197" i="20" l="1"/>
  <c r="I197" i="19"/>
  <c r="I148" i="20"/>
  <c r="I148" i="18"/>
  <c r="I99" i="20"/>
  <c r="I99" i="21"/>
  <c r="I99" i="19"/>
  <c r="I92" i="26"/>
  <c r="J93" i="26"/>
  <c r="H93" i="26"/>
  <c r="I93" i="26" s="1"/>
  <c r="K92" i="26"/>
  <c r="K91" i="26"/>
  <c r="K90" i="26"/>
  <c r="K89" i="26"/>
  <c r="K88" i="26"/>
  <c r="K87" i="26"/>
  <c r="K86" i="26"/>
  <c r="K85" i="26"/>
  <c r="I88" i="26" l="1"/>
  <c r="I86" i="26"/>
  <c r="I90" i="26"/>
  <c r="K93" i="26"/>
  <c r="I87" i="26"/>
  <c r="I91" i="26"/>
  <c r="I85" i="26"/>
  <c r="C79" i="26" s="1"/>
  <c r="I89" i="26"/>
  <c r="U14" i="26"/>
  <c r="U13" i="26"/>
  <c r="U12" i="26"/>
  <c r="U15" i="26"/>
  <c r="C183" i="19" l="1"/>
  <c r="C134" i="18"/>
  <c r="C85" i="21"/>
  <c r="U62" i="26" l="1"/>
  <c r="U63" i="26"/>
  <c r="U61" i="26"/>
  <c r="V15" i="26" l="1"/>
  <c r="V14" i="26"/>
  <c r="V13" i="26"/>
  <c r="V12" i="26"/>
  <c r="M59" i="18" l="1"/>
  <c r="I3" i="26"/>
  <c r="K70" i="26"/>
  <c r="K71" i="26"/>
  <c r="K52" i="26"/>
  <c r="J52" i="26"/>
  <c r="K51" i="26"/>
  <c r="J51" i="26"/>
  <c r="K50" i="26"/>
  <c r="J50" i="26"/>
  <c r="H52" i="26"/>
  <c r="G52" i="26"/>
  <c r="H51" i="26"/>
  <c r="G51" i="26"/>
  <c r="H50" i="26"/>
  <c r="G50" i="26"/>
  <c r="B4" i="26"/>
  <c r="I30" i="26"/>
  <c r="J28" i="26"/>
  <c r="I28" i="26"/>
  <c r="J31" i="26"/>
  <c r="I31" i="26"/>
  <c r="H31" i="26"/>
  <c r="J30" i="26"/>
  <c r="H30" i="26"/>
  <c r="J29" i="26"/>
  <c r="I29" i="26"/>
  <c r="H29" i="26"/>
  <c r="H28" i="26"/>
  <c r="B3" i="26"/>
  <c r="G31" i="26" l="1"/>
  <c r="I50" i="26"/>
  <c r="J32" i="26"/>
  <c r="M28" i="26"/>
  <c r="G29" i="26"/>
  <c r="I32" i="26"/>
  <c r="H32" i="26"/>
  <c r="K69" i="26"/>
  <c r="J72" i="26"/>
  <c r="L50" i="26"/>
  <c r="L52" i="26"/>
  <c r="H53" i="26"/>
  <c r="I51" i="26"/>
  <c r="J53" i="26"/>
  <c r="K53" i="26"/>
  <c r="I52" i="26"/>
  <c r="H72" i="26"/>
  <c r="I70" i="26" s="1"/>
  <c r="K68" i="26"/>
  <c r="L51" i="26"/>
  <c r="G53" i="26"/>
  <c r="G30" i="26"/>
  <c r="G28" i="26"/>
  <c r="K29" i="26" l="1"/>
  <c r="G32" i="26"/>
  <c r="K31" i="26"/>
  <c r="K28" i="26"/>
  <c r="K30" i="26"/>
  <c r="I71" i="26"/>
  <c r="K72" i="26"/>
  <c r="I69" i="26"/>
  <c r="L53" i="26"/>
  <c r="I53" i="26"/>
  <c r="I68" i="26"/>
  <c r="K32" i="26" l="1"/>
  <c r="I72" i="26"/>
  <c r="J210" i="21" l="1"/>
  <c r="I210" i="21"/>
  <c r="H210" i="21"/>
  <c r="K209" i="21"/>
  <c r="G209" i="21"/>
  <c r="K208" i="21"/>
  <c r="G208" i="21"/>
  <c r="K207" i="21"/>
  <c r="G207" i="21"/>
  <c r="K206" i="21"/>
  <c r="G206" i="21"/>
  <c r="J180" i="21"/>
  <c r="H180" i="21"/>
  <c r="I179" i="21" s="1"/>
  <c r="K179" i="21"/>
  <c r="K178" i="21"/>
  <c r="K177" i="21"/>
  <c r="K176" i="21"/>
  <c r="J161" i="21"/>
  <c r="I161" i="21"/>
  <c r="H161" i="21"/>
  <c r="G160" i="21"/>
  <c r="G159" i="21"/>
  <c r="K158" i="21"/>
  <c r="G158" i="21"/>
  <c r="G157" i="21"/>
  <c r="J148" i="21"/>
  <c r="H148" i="21"/>
  <c r="I147" i="21" s="1"/>
  <c r="K147" i="21"/>
  <c r="K146" i="21"/>
  <c r="K145" i="21"/>
  <c r="I145" i="21"/>
  <c r="K144" i="21"/>
  <c r="K143" i="21"/>
  <c r="I143" i="21"/>
  <c r="K142" i="21"/>
  <c r="K141" i="21"/>
  <c r="I141" i="21"/>
  <c r="K140" i="21"/>
  <c r="J131" i="21"/>
  <c r="H131" i="21"/>
  <c r="I130" i="21" s="1"/>
  <c r="K130" i="21"/>
  <c r="K129" i="21"/>
  <c r="K128" i="21"/>
  <c r="K127" i="21"/>
  <c r="J112" i="21"/>
  <c r="K111" i="21" s="1"/>
  <c r="I112" i="21"/>
  <c r="G112" i="21" s="1"/>
  <c r="H112" i="21"/>
  <c r="G111" i="21"/>
  <c r="G110" i="21"/>
  <c r="G109" i="21"/>
  <c r="G108" i="21"/>
  <c r="J210" i="20"/>
  <c r="I210" i="20"/>
  <c r="H210" i="20"/>
  <c r="G209" i="20"/>
  <c r="G208" i="20"/>
  <c r="K207" i="20"/>
  <c r="G207" i="20"/>
  <c r="G206" i="20"/>
  <c r="J161" i="20"/>
  <c r="I161" i="20"/>
  <c r="H161" i="20"/>
  <c r="G161" i="20" s="1"/>
  <c r="G160" i="20"/>
  <c r="G159" i="20"/>
  <c r="G158" i="20"/>
  <c r="G157" i="20"/>
  <c r="J112" i="20"/>
  <c r="I112" i="20"/>
  <c r="H112" i="20"/>
  <c r="G111" i="20"/>
  <c r="G110" i="20"/>
  <c r="G109" i="20"/>
  <c r="G108" i="20"/>
  <c r="J210" i="19"/>
  <c r="I210" i="19"/>
  <c r="H210" i="19"/>
  <c r="G209" i="19"/>
  <c r="G208" i="19"/>
  <c r="G207" i="19"/>
  <c r="G206" i="19"/>
  <c r="J161" i="19"/>
  <c r="I161" i="19"/>
  <c r="G161" i="19" s="1"/>
  <c r="H161" i="19"/>
  <c r="G160" i="19"/>
  <c r="G159" i="19"/>
  <c r="K158" i="19"/>
  <c r="G158" i="19"/>
  <c r="G157" i="19"/>
  <c r="I4" i="21"/>
  <c r="B4" i="21"/>
  <c r="I3" i="21"/>
  <c r="B3" i="21"/>
  <c r="I4" i="20"/>
  <c r="B4" i="20"/>
  <c r="I3" i="20"/>
  <c r="B3" i="20"/>
  <c r="I4" i="19"/>
  <c r="B4" i="19"/>
  <c r="I3" i="19"/>
  <c r="B3" i="19"/>
  <c r="G210" i="20" l="1"/>
  <c r="I140" i="21"/>
  <c r="I142" i="21"/>
  <c r="I144" i="21"/>
  <c r="I146" i="21"/>
  <c r="I148" i="21" s="1"/>
  <c r="I178" i="21"/>
  <c r="I176" i="21"/>
  <c r="I127" i="21"/>
  <c r="I129" i="21"/>
  <c r="I128" i="21"/>
  <c r="K210" i="21"/>
  <c r="G210" i="21"/>
  <c r="K208" i="20"/>
  <c r="K208" i="19"/>
  <c r="K159" i="21"/>
  <c r="K160" i="21"/>
  <c r="K158" i="20"/>
  <c r="K160" i="20"/>
  <c r="K157" i="20"/>
  <c r="K159" i="20"/>
  <c r="K159" i="19"/>
  <c r="K112" i="21"/>
  <c r="K109" i="21"/>
  <c r="K112" i="20"/>
  <c r="C183" i="21"/>
  <c r="K180" i="21"/>
  <c r="I177" i="21"/>
  <c r="I180" i="21" s="1"/>
  <c r="C134" i="21"/>
  <c r="C85" i="20"/>
  <c r="G161" i="21"/>
  <c r="I131" i="21"/>
  <c r="K131" i="21"/>
  <c r="K148" i="21"/>
  <c r="K209" i="20"/>
  <c r="K108" i="20"/>
  <c r="K110" i="20"/>
  <c r="G112" i="20"/>
  <c r="K109" i="20"/>
  <c r="K111" i="20"/>
  <c r="C85" i="19"/>
  <c r="K108" i="21"/>
  <c r="K110" i="21"/>
  <c r="K157" i="21"/>
  <c r="K206" i="20"/>
  <c r="C183" i="20"/>
  <c r="K209" i="19"/>
  <c r="K207" i="19"/>
  <c r="G210" i="19"/>
  <c r="K160" i="19"/>
  <c r="K157" i="19"/>
  <c r="C134" i="19"/>
  <c r="K206" i="19"/>
  <c r="J63" i="18"/>
  <c r="G59" i="18"/>
  <c r="H63" i="18"/>
  <c r="G61" i="18"/>
  <c r="J50" i="18"/>
  <c r="H50" i="18"/>
  <c r="I48" i="18" s="1"/>
  <c r="K49" i="18"/>
  <c r="K48" i="18"/>
  <c r="K47" i="18"/>
  <c r="K46" i="18"/>
  <c r="K45" i="18"/>
  <c r="K44" i="18"/>
  <c r="K43" i="18"/>
  <c r="K42" i="18"/>
  <c r="J33" i="18"/>
  <c r="K31" i="18"/>
  <c r="K30" i="18"/>
  <c r="I4" i="18"/>
  <c r="I3" i="18"/>
  <c r="B4" i="18"/>
  <c r="B3" i="18"/>
  <c r="K161" i="21" l="1"/>
  <c r="K161" i="19"/>
  <c r="K62" i="18"/>
  <c r="C36" i="18"/>
  <c r="K210" i="19"/>
  <c r="K161" i="20"/>
  <c r="K210" i="20"/>
  <c r="K32" i="18"/>
  <c r="I63" i="18"/>
  <c r="G63" i="18" s="1"/>
  <c r="G62" i="18"/>
  <c r="K61" i="18"/>
  <c r="K59" i="18"/>
  <c r="I45" i="18"/>
  <c r="I46" i="18"/>
  <c r="K50" i="18"/>
  <c r="I49" i="18"/>
  <c r="I42" i="18"/>
  <c r="K60" i="18"/>
  <c r="G60" i="18"/>
  <c r="I43" i="18"/>
  <c r="I47" i="18"/>
  <c r="I44" i="18"/>
  <c r="I29" i="18"/>
  <c r="K29" i="18"/>
  <c r="H33" i="18"/>
  <c r="K33" i="18"/>
  <c r="J210" i="18"/>
  <c r="K207" i="18" s="1"/>
  <c r="I210" i="18"/>
  <c r="H210" i="18"/>
  <c r="G209" i="18"/>
  <c r="G208" i="18"/>
  <c r="G207" i="18"/>
  <c r="G206" i="18"/>
  <c r="K209" i="18" l="1"/>
  <c r="K206" i="18"/>
  <c r="K63" i="18"/>
  <c r="I50" i="18"/>
  <c r="I32" i="18"/>
  <c r="I31" i="18"/>
  <c r="I30" i="18"/>
  <c r="K208" i="18"/>
  <c r="K210" i="18" s="1"/>
  <c r="G210" i="18"/>
  <c r="I33" i="18" l="1"/>
  <c r="J197" i="18"/>
  <c r="H197" i="18"/>
  <c r="K196" i="18"/>
  <c r="K195" i="18"/>
  <c r="K194" i="18"/>
  <c r="K193" i="18"/>
  <c r="K192" i="18"/>
  <c r="K191" i="18"/>
  <c r="K190" i="18"/>
  <c r="K189" i="18"/>
  <c r="K197" i="18" l="1"/>
  <c r="I191" i="18"/>
  <c r="I196" i="18"/>
  <c r="I189" i="18"/>
  <c r="C183" i="18" s="1"/>
  <c r="I193" i="18"/>
  <c r="I195" i="18"/>
  <c r="I192" i="18"/>
  <c r="I190" i="18"/>
  <c r="I194" i="18"/>
  <c r="I197" i="18" l="1"/>
  <c r="J161" i="18"/>
  <c r="I161" i="18"/>
  <c r="H161" i="18"/>
  <c r="G160" i="18"/>
  <c r="G159" i="18"/>
  <c r="G158" i="18"/>
  <c r="G157" i="18"/>
  <c r="K159" i="18" l="1"/>
  <c r="K158" i="18"/>
  <c r="K160" i="18"/>
  <c r="K157" i="18"/>
  <c r="G161" i="18"/>
  <c r="K161" i="18" l="1"/>
  <c r="K112" i="18"/>
  <c r="H112" i="18"/>
  <c r="I112" i="18"/>
  <c r="J112" i="18"/>
  <c r="G109" i="18"/>
  <c r="G110" i="18"/>
  <c r="G111" i="18"/>
  <c r="G108" i="18"/>
  <c r="K109" i="18" l="1"/>
  <c r="K111" i="18"/>
  <c r="G112" i="18"/>
  <c r="K110" i="18"/>
  <c r="K108" i="18"/>
  <c r="J99" i="18"/>
  <c r="K97" i="18"/>
  <c r="K96" i="18"/>
  <c r="K95" i="18"/>
  <c r="K94" i="18"/>
  <c r="K93" i="18"/>
  <c r="K92" i="18"/>
  <c r="K91" i="18"/>
  <c r="J82" i="18"/>
  <c r="H82" i="18"/>
  <c r="K81" i="18"/>
  <c r="K80" i="18"/>
  <c r="K79" i="18"/>
  <c r="K78" i="18"/>
  <c r="K82" i="18" l="1"/>
  <c r="I79" i="18"/>
  <c r="I78" i="18"/>
  <c r="I80" i="18"/>
  <c r="I82" i="18"/>
  <c r="I81" i="18"/>
  <c r="K18" i="26" l="1"/>
  <c r="J18" i="26"/>
  <c r="H18" i="26"/>
  <c r="G18" i="26"/>
  <c r="K17" i="26"/>
  <c r="J17" i="26"/>
  <c r="H17" i="26"/>
  <c r="G17" i="26"/>
  <c r="K16" i="26"/>
  <c r="J16" i="26"/>
  <c r="H16" i="26"/>
  <c r="G16" i="26"/>
  <c r="J19" i="18"/>
  <c r="J15" i="26" s="1"/>
  <c r="K19" i="18"/>
  <c r="K15" i="26" s="1"/>
  <c r="I17" i="26" l="1"/>
  <c r="I16" i="26"/>
  <c r="I18" i="26"/>
  <c r="L18" i="26"/>
  <c r="L17" i="26"/>
  <c r="L16" i="26"/>
  <c r="J19" i="26"/>
  <c r="K19" i="26"/>
  <c r="L15" i="26"/>
  <c r="M17" i="26" l="1"/>
  <c r="M18" i="26"/>
  <c r="M16" i="26"/>
  <c r="L19" i="26"/>
  <c r="G19" i="18"/>
  <c r="G15" i="26" s="1"/>
  <c r="G19" i="26" s="1"/>
  <c r="H19" i="18"/>
  <c r="H15" i="26" s="1"/>
  <c r="H19" i="26" l="1"/>
  <c r="I19" i="26" s="1"/>
  <c r="M19" i="26" s="1"/>
  <c r="I15" i="26"/>
  <c r="M15" i="26" s="1"/>
  <c r="L19" i="18"/>
  <c r="L18" i="18"/>
  <c r="L17" i="18"/>
  <c r="L16" i="18"/>
  <c r="I17" i="18"/>
  <c r="M17" i="18" s="1"/>
  <c r="I18" i="18"/>
  <c r="M18" i="18" s="1"/>
  <c r="I19" i="18"/>
  <c r="I16" i="18"/>
  <c r="M16" i="18" l="1"/>
  <c r="M19" i="18"/>
  <c r="K98" i="18" l="1"/>
  <c r="H99" i="18"/>
  <c r="I95" i="18" s="1"/>
  <c r="I96" i="18" l="1"/>
  <c r="I97" i="18"/>
  <c r="I92" i="18"/>
  <c r="I93" i="18"/>
  <c r="I91" i="18"/>
  <c r="I98" i="18"/>
  <c r="I94" i="18"/>
  <c r="K99" i="18"/>
  <c r="I99" i="18" l="1"/>
  <c r="C85" i="18"/>
</calcChain>
</file>

<file path=xl/sharedStrings.xml><?xml version="1.0" encoding="utf-8"?>
<sst xmlns="http://schemas.openxmlformats.org/spreadsheetml/2006/main" count="915" uniqueCount="107">
  <si>
    <t>Total</t>
  </si>
  <si>
    <t>(Millones S/)</t>
  </si>
  <si>
    <t>Índice</t>
  </si>
  <si>
    <t>Part. %</t>
  </si>
  <si>
    <t>Región</t>
  </si>
  <si>
    <t>Oriente</t>
  </si>
  <si>
    <t>Amazonas</t>
  </si>
  <si>
    <t>Loreto</t>
  </si>
  <si>
    <t>San Martín</t>
  </si>
  <si>
    <t>Ucayali</t>
  </si>
  <si>
    <t>Gobiernos Locales</t>
  </si>
  <si>
    <t>Presupuesto</t>
  </si>
  <si>
    <t>Devengado</t>
  </si>
  <si>
    <t>Avance</t>
  </si>
  <si>
    <t>Gobierno Nacional</t>
  </si>
  <si>
    <t>Gobierno Regional</t>
  </si>
  <si>
    <t>Niveles de Gobierno</t>
  </si>
  <si>
    <t xml:space="preserve"> (Millones S/)</t>
  </si>
  <si>
    <t>Productivo</t>
  </si>
  <si>
    <t>Social</t>
  </si>
  <si>
    <t>Administrativo</t>
  </si>
  <si>
    <t xml:space="preserve">Part. % </t>
  </si>
  <si>
    <t>Ejecución</t>
  </si>
  <si>
    <t>Avance (%)</t>
  </si>
  <si>
    <t>2. Ejecución de proyectos de inversión pública por el Gobierno Nacional en la región</t>
  </si>
  <si>
    <t>PIM</t>
  </si>
  <si>
    <t>Devengado </t>
  </si>
  <si>
    <t>SECTOR</t>
  </si>
  <si>
    <t>Orden y justicia</t>
  </si>
  <si>
    <t>N° Proyectos</t>
  </si>
  <si>
    <t>Nivel de avance</t>
  </si>
  <si>
    <t>No ejecutado</t>
  </si>
  <si>
    <t>Menor al 50%</t>
  </si>
  <si>
    <t>Mayor al 50%</t>
  </si>
  <si>
    <t>Al 100%</t>
  </si>
  <si>
    <t>3. Ejecución de proyectos de inversión pública por el Gobierno Regional</t>
  </si>
  <si>
    <t>4. Ejecución de proyectos de inversión pública por los Gobiernos Locales</t>
  </si>
  <si>
    <t>Tipo de Proyecto</t>
  </si>
  <si>
    <t>(PIM y Devengado en Millones de S/)</t>
  </si>
  <si>
    <t>1. Ejecución del de proyectos de inversión pública en la Región</t>
  </si>
  <si>
    <t>1.Ejecución del de proyectos de inversión pública en la Macroregión</t>
  </si>
  <si>
    <t>ORIENTE</t>
  </si>
  <si>
    <t>N° de proyectos con avance</t>
  </si>
  <si>
    <t>2. Ejecución de la Inversión Pública por Niveles de Gobierno en la Macro Región</t>
  </si>
  <si>
    <t>3. Ejecución de la Inversión Pública por tipo de Intervenciones  en la Macro Región</t>
  </si>
  <si>
    <t>Ejecutado</t>
  </si>
  <si>
    <t>No Ejecutado</t>
  </si>
  <si>
    <t>dep</t>
  </si>
  <si>
    <t>Avance (% del presupuesto)</t>
  </si>
  <si>
    <t>Nivel de Gob</t>
  </si>
  <si>
    <t>Por Ejecutar</t>
  </si>
  <si>
    <t>GN</t>
  </si>
  <si>
    <t>GR</t>
  </si>
  <si>
    <t>GL</t>
  </si>
  <si>
    <t>TRANSPORTE</t>
  </si>
  <si>
    <t>SANEAMIENTO</t>
  </si>
  <si>
    <t>EDUCACION</t>
  </si>
  <si>
    <t>AGROPECUARIA</t>
  </si>
  <si>
    <t>VIVIENDA Y DESARROLLO URBANO</t>
  </si>
  <si>
    <t>TURISMO</t>
  </si>
  <si>
    <t>PLANEAMIENTO, GESTION Y RESERVA DE CONTINGENCIA</t>
  </si>
  <si>
    <t>OTROS</t>
  </si>
  <si>
    <t>SALUD</t>
  </si>
  <si>
    <t>ENERGIA</t>
  </si>
  <si>
    <t>ORDEN PUBLICO Y SEGURIDAD</t>
  </si>
  <si>
    <t>AMBIENTE</t>
  </si>
  <si>
    <t>JUSTICIA</t>
  </si>
  <si>
    <t>CULTURA Y DEPORTE</t>
  </si>
  <si>
    <t>Número de proyectos de inversión pública del GR  por nivel de avance, 2017</t>
  </si>
  <si>
    <t>Presupuesto 2017 (Millones S/)</t>
  </si>
  <si>
    <t>Presupuesto Ejecutado</t>
  </si>
  <si>
    <t>Información ampliada del Reporte Regional de la Macro Región Oriente - Edición N° 295</t>
  </si>
  <si>
    <t xml:space="preserve">Ejecución del Presupuesto para proyectos de inversión pública  2018,  por niveles de gobierno  
</t>
  </si>
  <si>
    <t>Fuente: MEF, consulta amigable al 06 de junio 2018                                                                                                                           Elaboración: CIE-PERUCÁMARAS</t>
  </si>
  <si>
    <t>2018 *</t>
  </si>
  <si>
    <t>* Al 06 de junio 2018</t>
  </si>
  <si>
    <t>Ejecución del Presupuesto para proyectos de inversión pública  en la Región,  por tipo de intervención 2018</t>
  </si>
  <si>
    <t>Fuente: MEF, consulta amigable al 6 de junio del 2018                                           Elaboración: CIE-PERUCÁMARAS</t>
  </si>
  <si>
    <t xml:space="preserve">Ejecución del Presupuesto para proyectos de inversión pública  2018,  por Niveles de Gobierno  
</t>
  </si>
  <si>
    <t>Ejecución del Presupuesto para proyectos de inversión pública  en la región,  por Tipo de intervención 2018*</t>
  </si>
  <si>
    <t>Ejecución del Presupuesto para proyectos de inversión pública en la región,  por sectores 2018</t>
  </si>
  <si>
    <t>Ejecución del Presupuesto para proyectos de inversión pública  del GN,  por tipo de intervención 2018</t>
  </si>
  <si>
    <t>Ejecución del Presupuesto para proyectos de inversión pública  del GR,  por tipo de intervención 2018</t>
  </si>
  <si>
    <t>Ejecución del Presupuesto para proyectos de inversión pública  de los GL,  por tipo de intervención 2018</t>
  </si>
  <si>
    <t>Ejecución del Presupuesto para proyectos de inversión pública del GN,  por sectores 2018</t>
  </si>
  <si>
    <t>Ejecución del Presupuesto para proyectos de inversión pública del GR,  por sectores 2018</t>
  </si>
  <si>
    <t>Ejecución del Presupuesto para proyectos de inversión pública de los GL,  por sectores 2018</t>
  </si>
  <si>
    <t>COMERCIO</t>
  </si>
  <si>
    <t>Número de proyectos de inversión pública  en la región por nivel de avance, 2018</t>
  </si>
  <si>
    <t>Número de proyectos de inversión pública del GN  por nivel de avance, 2018</t>
  </si>
  <si>
    <t>Número de proyectos de inversión pública de los GL  por nivel de avance, 2018</t>
  </si>
  <si>
    <t>Número de proyectos de inversión pública del GR  por nivel de avance, 2018</t>
  </si>
  <si>
    <t>Número de proyectos de inversión pública  y nivel de avance en la macro región, 2018</t>
  </si>
  <si>
    <t>4. Ejecución del Presupuesto para proyectos de inversión pública en la macro región,  por sectores 2018</t>
  </si>
  <si>
    <t>Fuente: MEF, consulta amigable 06 de junio 2018                                                                                                                       Elaboración: CIE-PERUCÁMARAS</t>
  </si>
  <si>
    <t>A la fecha en la rmacro región oriente se vienen ejecutando S/ 1,004.4 milllones en proyectos de inversión pública, equivalente a un avance en la ejecución del presupuesto del 23,1%. Por niveles de gobierno, el Gobierno Nacional viene ejecutando el 28,2% del presupuesto para esta región, seguido del Gobierno Regional (18,9%) y de los gobiernos locales en conjunto que tienen una ejecución del 22,8%</t>
  </si>
  <si>
    <t>2018*</t>
  </si>
  <si>
    <t>Ejecución del Presupuesto para proyectos de inversión pública en la macro región,  por sectores 2018</t>
  </si>
  <si>
    <t>Ejecución del Presupuesto para proyectos de inversión pública  2018</t>
  </si>
  <si>
    <t>al 06 de junio  la macro región oriente viene ejecutando el 23,1% de su presupuesto para ejecución de proyectos de inversión pública 2018. La región Ucayali tiene el menor  nivel de ejecución (19,1%), seguido de la región Amazonas (23,5%), la región Loreto  (23,7%) y la región San Martín (24,4%).</t>
  </si>
  <si>
    <t>“Ejecución de presupuesto para proyectos de inversión pública – Junio 2018”</t>
  </si>
  <si>
    <t>Lunes, 18 de junio de 2018</t>
  </si>
  <si>
    <t>Macro Región Oriente: Ejecución del presupuesto para proyectos de inversión, 2017 - Junio 2018</t>
  </si>
  <si>
    <t>Amazonas: Ejecución del presupuesto para proyectos de inversión, 2017 - Junio 2018</t>
  </si>
  <si>
    <t>Loreto: Ejecución del presupuesto para proyectos de inversión, 2017 - Junio 2018</t>
  </si>
  <si>
    <t>San Martín: Ejecución del presupuesto para proyectos de inversión, 2017 - Junio 2018</t>
  </si>
  <si>
    <t>Ucayali: Ejecución del presupuesto para proyectos de inversión, 2017 -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</si>
</sst>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name val="Arial"/>
      <family val="2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i/>
      <sz val="9"/>
      <color theme="5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8"/>
      <color theme="5" tint="-0.249977111117893"/>
      <name val="Arial Narrow"/>
      <family val="2"/>
    </font>
    <font>
      <i/>
      <sz val="8"/>
      <color theme="5" tint="-0.249977111117893"/>
      <name val="Calibri"/>
      <family val="2"/>
      <scheme val="minor"/>
    </font>
    <font>
      <sz val="9"/>
      <color theme="5" tint="-0.249977111117893"/>
      <name val="Arial Narrow"/>
      <family val="2"/>
    </font>
    <font>
      <b/>
      <sz val="9"/>
      <color theme="5" tint="-0.249977111117893"/>
      <name val="Arial Narrow"/>
      <family val="2"/>
    </font>
    <font>
      <b/>
      <sz val="8"/>
      <color theme="5" tint="-0.249977111117893"/>
      <name val="Arial Narrow"/>
      <family val="2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165" fontId="2" fillId="2" borderId="13" xfId="0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/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/>
    <xf numFmtId="165" fontId="2" fillId="3" borderId="13" xfId="0" applyNumberFormat="1" applyFont="1" applyFill="1" applyBorder="1" applyAlignment="1">
      <alignment vertical="center"/>
    </xf>
    <xf numFmtId="165" fontId="2" fillId="3" borderId="13" xfId="0" applyNumberFormat="1" applyFont="1" applyFill="1" applyBorder="1"/>
    <xf numFmtId="164" fontId="2" fillId="3" borderId="13" xfId="1" applyNumberFormat="1" applyFont="1" applyFill="1" applyBorder="1" applyAlignment="1">
      <alignment vertical="center"/>
    </xf>
    <xf numFmtId="172" fontId="9" fillId="2" borderId="0" xfId="1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/>
    <xf numFmtId="0" fontId="2" fillId="5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3" borderId="15" xfId="0" applyFont="1" applyFill="1" applyBorder="1"/>
    <xf numFmtId="164" fontId="2" fillId="3" borderId="13" xfId="1" applyNumberFormat="1" applyFont="1" applyFill="1" applyBorder="1"/>
    <xf numFmtId="164" fontId="2" fillId="2" borderId="13" xfId="1" applyNumberFormat="1" applyFont="1" applyFill="1" applyBorder="1"/>
    <xf numFmtId="165" fontId="2" fillId="2" borderId="16" xfId="0" applyNumberFormat="1" applyFont="1" applyFill="1" applyBorder="1"/>
    <xf numFmtId="172" fontId="2" fillId="5" borderId="13" xfId="0" applyNumberFormat="1" applyFont="1" applyFill="1" applyBorder="1" applyAlignment="1">
      <alignment horizontal="center" vertical="center"/>
    </xf>
    <xf numFmtId="0" fontId="7" fillId="2" borderId="16" xfId="0" applyFont="1" applyFill="1" applyBorder="1"/>
    <xf numFmtId="0" fontId="7" fillId="3" borderId="16" xfId="0" applyFont="1" applyFill="1" applyBorder="1"/>
    <xf numFmtId="0" fontId="7" fillId="2" borderId="0" xfId="0" applyFont="1" applyFill="1" applyBorder="1"/>
    <xf numFmtId="3" fontId="2" fillId="2" borderId="13" xfId="0" applyNumberFormat="1" applyFont="1" applyFill="1" applyBorder="1"/>
    <xf numFmtId="3" fontId="2" fillId="3" borderId="13" xfId="0" applyNumberFormat="1" applyFont="1" applyFill="1" applyBorder="1"/>
    <xf numFmtId="0" fontId="9" fillId="5" borderId="13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3" borderId="13" xfId="0" applyFont="1" applyFill="1" applyBorder="1"/>
    <xf numFmtId="3" fontId="7" fillId="2" borderId="0" xfId="0" applyNumberFormat="1" applyFont="1" applyFill="1" applyBorder="1"/>
    <xf numFmtId="0" fontId="14" fillId="2" borderId="0" xfId="0" applyFont="1" applyFill="1" applyBorder="1" applyAlignment="1">
      <alignment vertical="top" wrapText="1"/>
    </xf>
    <xf numFmtId="0" fontId="15" fillId="2" borderId="0" xfId="0" applyFont="1" applyFill="1"/>
    <xf numFmtId="0" fontId="16" fillId="2" borderId="0" xfId="0" applyFont="1" applyFill="1"/>
    <xf numFmtId="172" fontId="16" fillId="2" borderId="0" xfId="0" applyNumberFormat="1" applyFont="1" applyFill="1"/>
    <xf numFmtId="164" fontId="16" fillId="2" borderId="0" xfId="1" applyNumberFormat="1" applyFont="1" applyFill="1"/>
    <xf numFmtId="172" fontId="15" fillId="2" borderId="0" xfId="0" applyNumberFormat="1" applyFont="1" applyFill="1"/>
    <xf numFmtId="164" fontId="15" fillId="2" borderId="0" xfId="1" applyNumberFormat="1" applyFont="1" applyFill="1"/>
    <xf numFmtId="165" fontId="15" fillId="2" borderId="0" xfId="0" applyNumberFormat="1" applyFont="1" applyFill="1"/>
    <xf numFmtId="0" fontId="15" fillId="2" borderId="0" xfId="0" applyFont="1" applyFill="1" applyAlignment="1">
      <alignment horizontal="center" vertical="center"/>
    </xf>
    <xf numFmtId="164" fontId="11" fillId="2" borderId="0" xfId="1" applyNumberFormat="1" applyFont="1" applyFill="1" applyBorder="1"/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18" fillId="2" borderId="0" xfId="0" applyFont="1" applyFill="1"/>
    <xf numFmtId="0" fontId="18" fillId="2" borderId="1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8" fillId="2" borderId="4" xfId="0" applyFont="1" applyFill="1" applyBorder="1"/>
    <xf numFmtId="0" fontId="18" fillId="2" borderId="5" xfId="0" applyFont="1" applyFill="1" applyBorder="1" applyAlignment="1"/>
    <xf numFmtId="0" fontId="19" fillId="2" borderId="0" xfId="0" applyFont="1" applyFill="1" applyBorder="1" applyAlignment="1">
      <alignment horizontal="left"/>
    </xf>
    <xf numFmtId="0" fontId="21" fillId="2" borderId="5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/>
    <xf numFmtId="0" fontId="18" fillId="2" borderId="5" xfId="0" applyFont="1" applyFill="1" applyBorder="1"/>
    <xf numFmtId="0" fontId="17" fillId="2" borderId="16" xfId="0" applyFont="1" applyFill="1" applyBorder="1"/>
    <xf numFmtId="164" fontId="22" fillId="2" borderId="0" xfId="1" applyNumberFormat="1" applyFont="1" applyFill="1" applyBorder="1" applyAlignment="1">
      <alignment horizontal="right" vertical="center"/>
    </xf>
    <xf numFmtId="172" fontId="17" fillId="2" borderId="0" xfId="0" applyNumberFormat="1" applyFont="1" applyFill="1" applyBorder="1"/>
    <xf numFmtId="164" fontId="17" fillId="2" borderId="0" xfId="1" applyNumberFormat="1" applyFont="1" applyFill="1" applyBorder="1"/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8" xfId="0" applyFont="1" applyFill="1" applyBorder="1"/>
    <xf numFmtId="0" fontId="18" fillId="6" borderId="1" xfId="0" applyFont="1" applyFill="1" applyBorder="1"/>
    <xf numFmtId="0" fontId="18" fillId="6" borderId="2" xfId="0" applyFont="1" applyFill="1" applyBorder="1"/>
    <xf numFmtId="0" fontId="18" fillId="6" borderId="3" xfId="0" applyFont="1" applyFill="1" applyBorder="1"/>
    <xf numFmtId="0" fontId="9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23" fillId="2" borderId="0" xfId="0" applyFont="1" applyFill="1" applyBorder="1"/>
    <xf numFmtId="0" fontId="24" fillId="2" borderId="0" xfId="0" applyFont="1" applyFill="1" applyBorder="1"/>
    <xf numFmtId="173" fontId="22" fillId="2" borderId="0" xfId="30" applyNumberFormat="1" applyFont="1" applyFill="1" applyBorder="1"/>
    <xf numFmtId="164" fontId="22" fillId="2" borderId="0" xfId="1" applyNumberFormat="1" applyFont="1" applyFill="1" applyBorder="1"/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/>
    <xf numFmtId="0" fontId="20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center"/>
    </xf>
    <xf numFmtId="165" fontId="25" fillId="2" borderId="0" xfId="0" applyNumberFormat="1" applyFont="1" applyFill="1" applyBorder="1" applyAlignment="1">
      <alignment vertical="center"/>
    </xf>
    <xf numFmtId="164" fontId="25" fillId="2" borderId="0" xfId="1" applyNumberFormat="1" applyFont="1" applyFill="1" applyBorder="1" applyAlignment="1">
      <alignment horizontal="right" vertical="center"/>
    </xf>
    <xf numFmtId="164" fontId="25" fillId="2" borderId="0" xfId="1" applyNumberFormat="1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vertical="center"/>
    </xf>
    <xf numFmtId="165" fontId="29" fillId="2" borderId="0" xfId="0" applyNumberFormat="1" applyFont="1" applyFill="1" applyBorder="1" applyAlignment="1">
      <alignment vertical="center"/>
    </xf>
    <xf numFmtId="164" fontId="29" fillId="2" borderId="0" xfId="1" applyNumberFormat="1" applyFont="1" applyFill="1" applyBorder="1" applyAlignment="1">
      <alignment horizontal="right" vertical="center"/>
    </xf>
    <xf numFmtId="164" fontId="29" fillId="2" borderId="0" xfId="1" applyNumberFormat="1" applyFont="1" applyFill="1" applyBorder="1" applyAlignment="1">
      <alignment vertical="center"/>
    </xf>
    <xf numFmtId="172" fontId="2" fillId="3" borderId="13" xfId="0" applyNumberFormat="1" applyFont="1" applyFill="1" applyBorder="1"/>
    <xf numFmtId="172" fontId="2" fillId="2" borderId="16" xfId="0" applyNumberFormat="1" applyFont="1" applyFill="1" applyBorder="1"/>
    <xf numFmtId="172" fontId="2" fillId="2" borderId="13" xfId="0" applyNumberFormat="1" applyFont="1" applyFill="1" applyBorder="1"/>
    <xf numFmtId="0" fontId="7" fillId="2" borderId="5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 applyAlignment="1"/>
    <xf numFmtId="0" fontId="10" fillId="2" borderId="5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top" wrapText="1"/>
    </xf>
    <xf numFmtId="0" fontId="32" fillId="2" borderId="0" xfId="0" applyFont="1" applyFill="1" applyBorder="1"/>
    <xf numFmtId="172" fontId="9" fillId="2" borderId="0" xfId="0" applyNumberFormat="1" applyFont="1" applyFill="1"/>
    <xf numFmtId="172" fontId="7" fillId="2" borderId="0" xfId="0" applyNumberFormat="1" applyFont="1" applyFill="1"/>
    <xf numFmtId="164" fontId="7" fillId="2" borderId="0" xfId="1" applyNumberFormat="1" applyFont="1" applyFill="1"/>
    <xf numFmtId="0" fontId="33" fillId="2" borderId="0" xfId="0" applyFont="1" applyFill="1" applyBorder="1" applyAlignment="1">
      <alignment horizontal="left"/>
    </xf>
    <xf numFmtId="0" fontId="33" fillId="2" borderId="0" xfId="0" applyFont="1" applyFill="1" applyBorder="1"/>
    <xf numFmtId="0" fontId="34" fillId="2" borderId="0" xfId="0" applyFont="1" applyFill="1"/>
    <xf numFmtId="0" fontId="8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center"/>
    </xf>
    <xf numFmtId="0" fontId="35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Oriente: Ejecución del Presupuesto para proyectos de inversión pública 2018</a:t>
            </a:r>
          </a:p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(Millones S/.)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464822276478797E-2"/>
          <c:y val="0.14881961168572957"/>
          <c:w val="0.83825461046693006"/>
          <c:h val="0.639266629149003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Oriente'!$T$11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Oriente'!$R$12:$R$15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'2. Oriente'!$T$12:$T$15</c:f>
              <c:numCache>
                <c:formatCode>0.0</c:formatCode>
                <c:ptCount val="4"/>
                <c:pt idx="0">
                  <c:v>275.248581</c:v>
                </c:pt>
                <c:pt idx="1">
                  <c:v>246.79503200000005</c:v>
                </c:pt>
                <c:pt idx="2">
                  <c:v>344.75924799999996</c:v>
                </c:pt>
                <c:pt idx="3">
                  <c:v>137.58443599999998</c:v>
                </c:pt>
              </c:numCache>
            </c:numRef>
          </c:val>
        </c:ser>
        <c:ser>
          <c:idx val="1"/>
          <c:order val="1"/>
          <c:tx>
            <c:strRef>
              <c:f>'2. Oriente'!$U$11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4.6944894641055453E-3"/>
                  <c:y val="-0.1719050326213487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3032322974567073E-17"/>
                  <c:y val="-0.15427374722428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6944894641055453E-3"/>
                  <c:y val="-0.202759782066206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472447320527726E-3"/>
                  <c:y val="-0.11901117643016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Oriente'!$R$12:$R$15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'2. Oriente'!$U$12:$U$15</c:f>
              <c:numCache>
                <c:formatCode>0.0</c:formatCode>
                <c:ptCount val="4"/>
                <c:pt idx="0">
                  <c:v>894.02482699999996</c:v>
                </c:pt>
                <c:pt idx="1">
                  <c:v>793.51133200000004</c:v>
                </c:pt>
                <c:pt idx="2">
                  <c:v>1068.837501</c:v>
                </c:pt>
                <c:pt idx="3">
                  <c:v>581.12476099999992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98251904"/>
        <c:axId val="98253440"/>
      </c:barChart>
      <c:lineChart>
        <c:grouping val="standard"/>
        <c:varyColors val="0"/>
        <c:ser>
          <c:idx val="2"/>
          <c:order val="2"/>
          <c:tx>
            <c:strRef>
              <c:f>'2. Oriente'!$V$11</c:f>
              <c:strCache>
                <c:ptCount val="1"/>
                <c:pt idx="0">
                  <c:v>Avance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9"/>
            <c:spPr>
              <a:solidFill>
                <a:schemeClr val="accent2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5.0810510535000381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159039218764706E-2"/>
                  <c:y val="8.81271862654821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159039218764706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507567902529031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Oriente'!$R$12:$R$15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'2. Oriente'!$V$12:$V$15</c:f>
              <c:numCache>
                <c:formatCode>0.0%</c:formatCode>
                <c:ptCount val="4"/>
                <c:pt idx="0">
                  <c:v>0.23540138612303069</c:v>
                </c:pt>
                <c:pt idx="1">
                  <c:v>0.23723303109582827</c:v>
                </c:pt>
                <c:pt idx="2">
                  <c:v>0.24388797458956235</c:v>
                </c:pt>
                <c:pt idx="3">
                  <c:v>0.19143269151737319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56768"/>
        <c:axId val="98255232"/>
      </c:lineChart>
      <c:catAx>
        <c:axId val="98251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8253440"/>
        <c:crosses val="autoZero"/>
        <c:auto val="1"/>
        <c:lblAlgn val="ctr"/>
        <c:lblOffset val="100"/>
        <c:noMultiLvlLbl val="0"/>
      </c:catAx>
      <c:valAx>
        <c:axId val="98253440"/>
        <c:scaling>
          <c:orientation val="minMax"/>
          <c:max val="200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es-PE"/>
          </a:p>
        </c:txPr>
        <c:crossAx val="98251904"/>
        <c:crosses val="autoZero"/>
        <c:crossBetween val="between"/>
      </c:valAx>
      <c:valAx>
        <c:axId val="98255232"/>
        <c:scaling>
          <c:orientation val="minMax"/>
          <c:max val="0.8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98256768"/>
        <c:crosses val="max"/>
        <c:crossBetween val="between"/>
      </c:valAx>
      <c:catAx>
        <c:axId val="98256768"/>
        <c:scaling>
          <c:orientation val="minMax"/>
        </c:scaling>
        <c:delete val="1"/>
        <c:axPos val="b"/>
        <c:majorTickMark val="out"/>
        <c:minorTickMark val="none"/>
        <c:tickLblPos val="nextTo"/>
        <c:crossAx val="98255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8218515245372244"/>
          <c:y val="0.17289894726177732"/>
          <c:w val="0.44527469811447462"/>
          <c:h val="5.7335069444444442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100" b="1" i="0" baseline="0">
                <a:solidFill>
                  <a:sysClr val="windowText" lastClr="000000"/>
                </a:solidFill>
                <a:effectLst/>
              </a:rPr>
              <a:t>Macro Región Oriente: Ejecución del Presupuesto para proyectos de inversión pública  por Regiones , </a:t>
            </a:r>
            <a:r>
              <a:rPr lang="es-PE" sz="1000" b="1" i="0" u="none" strike="noStrike" baseline="0">
                <a:solidFill>
                  <a:sysClr val="windowText" lastClr="000000"/>
                </a:solidFill>
                <a:effectLst/>
              </a:rPr>
              <a:t>2018</a:t>
            </a:r>
            <a:endParaRPr lang="es-PE" sz="11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558629629629629"/>
          <c:y val="0.2781545138888889"/>
          <c:w val="0.73585944444444451"/>
          <c:h val="0.52722430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Oriente'!$S$25</c:f>
              <c:strCache>
                <c:ptCount val="1"/>
                <c:pt idx="0">
                  <c:v>Presupuesto 2017 (Millones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854305555555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36880286913255E-3"/>
                  <c:y val="-7.9152777777777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854305555555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6841802056167693E-17"/>
                  <c:y val="-1.2324999999999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Oriente'!$R$26:$R$29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'2. Oriente'!$S$26:$S$29</c:f>
              <c:numCache>
                <c:formatCode>#,##0.0</c:formatCode>
                <c:ptCount val="4"/>
                <c:pt idx="0">
                  <c:v>1169.273408</c:v>
                </c:pt>
                <c:pt idx="1">
                  <c:v>1040.306364</c:v>
                </c:pt>
                <c:pt idx="2">
                  <c:v>1413.596749</c:v>
                </c:pt>
                <c:pt idx="3">
                  <c:v>718.7091969999999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25"/>
        <c:axId val="98296576"/>
        <c:axId val="98298112"/>
      </c:barChart>
      <c:lineChart>
        <c:grouping val="standard"/>
        <c:varyColors val="0"/>
        <c:ser>
          <c:idx val="1"/>
          <c:order val="1"/>
          <c:tx>
            <c:strRef>
              <c:f>'2. Oriente'!$T$25</c:f>
              <c:strCache>
                <c:ptCount val="1"/>
                <c:pt idx="0">
                  <c:v>Avance (% del presupuesto)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</c:marker>
          <c:dLbls>
            <c:dLbl>
              <c:idx val="2"/>
              <c:layout>
                <c:manualLayout>
                  <c:x val="-5.32778837587215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Oriente'!$R$26:$R$29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'2. Oriente'!$T$26:$T$29</c:f>
              <c:numCache>
                <c:formatCode>0.0%</c:formatCode>
                <c:ptCount val="4"/>
                <c:pt idx="0">
                  <c:v>0.23540138612303069</c:v>
                </c:pt>
                <c:pt idx="1">
                  <c:v>0.23723303109582827</c:v>
                </c:pt>
                <c:pt idx="2">
                  <c:v>0.24388797458956235</c:v>
                </c:pt>
                <c:pt idx="3">
                  <c:v>0.19143269151737319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33216"/>
        <c:axId val="98631680"/>
      </c:lineChart>
      <c:catAx>
        <c:axId val="98296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298112"/>
        <c:crosses val="autoZero"/>
        <c:auto val="1"/>
        <c:lblAlgn val="ctr"/>
        <c:lblOffset val="100"/>
        <c:noMultiLvlLbl val="0"/>
      </c:catAx>
      <c:valAx>
        <c:axId val="98298112"/>
        <c:scaling>
          <c:orientation val="minMax"/>
          <c:max val="2000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98296576"/>
        <c:crosses val="autoZero"/>
        <c:crossBetween val="between"/>
      </c:valAx>
      <c:valAx>
        <c:axId val="98631680"/>
        <c:scaling>
          <c:orientation val="minMax"/>
          <c:max val="0.65000000000000013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98633216"/>
        <c:crosses val="max"/>
        <c:crossBetween val="between"/>
      </c:valAx>
      <c:catAx>
        <c:axId val="9863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986316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744952338131323"/>
          <c:y val="0.17501631944444446"/>
          <c:w val="0.58993237864563175"/>
          <c:h val="6.908854166666667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1000" b="1" i="0" baseline="0">
                <a:solidFill>
                  <a:sysClr val="windowText" lastClr="000000"/>
                </a:solidFill>
                <a:effectLst/>
              </a:rPr>
              <a:t>Oriente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: Ejecución de la inversión pública 2018, por niveles de gobierno </a:t>
            </a: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(Millones S/ y  Participación %)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772666666666669"/>
          <c:y val="0.18298159722222221"/>
          <c:w val="0.38145055555555551"/>
          <c:h val="0.7152197916666666"/>
        </c:manualLayout>
      </c:layout>
      <c:doughnutChart>
        <c:varyColors val="1"/>
        <c:ser>
          <c:idx val="0"/>
          <c:order val="0"/>
          <c:tx>
            <c:strRef>
              <c:f>'2. Oriente'!$T$60</c:f>
              <c:strCache>
                <c:ptCount val="1"/>
                <c:pt idx="0">
                  <c:v>Ejecutado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numFmt formatCode="0.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'2. Oriente'!$R$61:$R$63</c:f>
              <c:strCache>
                <c:ptCount val="3"/>
                <c:pt idx="0">
                  <c:v>GN</c:v>
                </c:pt>
                <c:pt idx="1">
                  <c:v>GR</c:v>
                </c:pt>
                <c:pt idx="2">
                  <c:v>GL</c:v>
                </c:pt>
              </c:strCache>
            </c:strRef>
          </c:cat>
          <c:val>
            <c:numRef>
              <c:f>'2. Oriente'!$T$61:$T$63</c:f>
              <c:numCache>
                <c:formatCode>0.0</c:formatCode>
                <c:ptCount val="3"/>
                <c:pt idx="0">
                  <c:v>367.99021299999998</c:v>
                </c:pt>
                <c:pt idx="1">
                  <c:v>269.000471</c:v>
                </c:pt>
                <c:pt idx="2">
                  <c:v>367.396613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2899648148148146"/>
          <c:y val="0.43641458333333333"/>
          <c:w val="6.9966481481481477E-2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Oriente: Ejecución del Presupuesto para proyectos de inversión pública por tipo de gasto, 2018</a:t>
            </a:r>
            <a:r>
              <a:rPr lang="en-US" sz="1000" baseline="0"/>
              <a:t> </a:t>
            </a:r>
            <a:r>
              <a:rPr lang="en-US" sz="1000"/>
              <a:t> (Millones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06168138832268"/>
          <c:y val="0.22074185586500253"/>
          <c:w val="0.80080086105941295"/>
          <c:h val="0.642584722222222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 Oriente'!$S$45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Oriente'!$R$46:$R$49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'2. Oriente'!$S$46:$S$49</c:f>
              <c:numCache>
                <c:formatCode>#,##0.0</c:formatCode>
                <c:ptCount val="4"/>
                <c:pt idx="0">
                  <c:v>2033.4092530000003</c:v>
                </c:pt>
                <c:pt idx="1">
                  <c:v>2051.8313080000007</c:v>
                </c:pt>
                <c:pt idx="2">
                  <c:v>119.29400700000001</c:v>
                </c:pt>
                <c:pt idx="3">
                  <c:v>137.35115000000002</c:v>
                </c:pt>
              </c:numCache>
            </c:numRef>
          </c:val>
        </c:ser>
        <c:ser>
          <c:idx val="1"/>
          <c:order val="1"/>
          <c:tx>
            <c:strRef>
              <c:f>'2. Oriente'!$T$45</c:f>
              <c:strCache>
                <c:ptCount val="1"/>
                <c:pt idx="0">
                  <c:v>Presupuesto 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Oriente'!$R$46:$R$49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'2. Oriente'!$T$46:$T$49</c:f>
              <c:numCache>
                <c:formatCode>#,##0.0</c:formatCode>
                <c:ptCount val="4"/>
                <c:pt idx="0">
                  <c:v>498.97121799999996</c:v>
                </c:pt>
                <c:pt idx="1">
                  <c:v>454.38217700000007</c:v>
                </c:pt>
                <c:pt idx="2">
                  <c:v>11.846254</c:v>
                </c:pt>
                <c:pt idx="3">
                  <c:v>39.187647999999996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04384"/>
        <c:axId val="98714368"/>
      </c:barChart>
      <c:catAx>
        <c:axId val="9870438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8714368"/>
        <c:crosses val="autoZero"/>
        <c:auto val="1"/>
        <c:lblAlgn val="ctr"/>
        <c:lblOffset val="100"/>
        <c:noMultiLvlLbl val="0"/>
      </c:catAx>
      <c:valAx>
        <c:axId val="98714368"/>
        <c:scaling>
          <c:orientation val="minMax"/>
        </c:scaling>
        <c:delete val="0"/>
        <c:axPos val="t"/>
        <c:numFmt formatCode="#,##0.0" sourceLinked="1"/>
        <c:majorTickMark val="in"/>
        <c:minorTickMark val="in"/>
        <c:tickLblPos val="none"/>
        <c:spPr>
          <a:ln>
            <a:noFill/>
          </a:ln>
        </c:spPr>
        <c:crossAx val="98704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04188314400587"/>
          <c:y val="0.66261111111111104"/>
          <c:w val="0.22181574963324036"/>
          <c:h val="0.13202152777777779"/>
        </c:manualLayout>
      </c:layout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Oriente: Ejecución de la inversión pública 2018, por niveles de gobierno</a:t>
            </a:r>
          </a:p>
          <a:p>
            <a:pPr>
              <a:defRPr sz="1000" b="1"/>
            </a:pPr>
            <a:r>
              <a:rPr lang="en-US" sz="1000" b="0"/>
              <a:t>(Millones</a:t>
            </a:r>
            <a:r>
              <a:rPr lang="en-US" sz="1000" b="0" baseline="0"/>
              <a:t> S/)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46296296296296"/>
          <c:y val="0.238125"/>
          <c:w val="0.76764925925925931"/>
          <c:h val="0.5632097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Oriente'!$G$49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Oriente'!$E$50:$E$52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'2. Oriente'!$G$50:$G$52</c:f>
              <c:numCache>
                <c:formatCode>#,##0.0</c:formatCode>
                <c:ptCount val="3"/>
                <c:pt idx="0">
                  <c:v>1303.4753559999997</c:v>
                </c:pt>
                <c:pt idx="1">
                  <c:v>1425.709777</c:v>
                </c:pt>
                <c:pt idx="2">
                  <c:v>1612.700585</c:v>
                </c:pt>
              </c:numCache>
            </c:numRef>
          </c:val>
        </c:ser>
        <c:ser>
          <c:idx val="1"/>
          <c:order val="1"/>
          <c:tx>
            <c:strRef>
              <c:f>'2. Oriente'!$H$49</c:f>
              <c:strCache>
                <c:ptCount val="1"/>
                <c:pt idx="0">
                  <c:v>Devengado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Oriente'!$E$50:$E$52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'2. Oriente'!$H$50:$H$52</c:f>
              <c:numCache>
                <c:formatCode>#,##0.0</c:formatCode>
                <c:ptCount val="3"/>
                <c:pt idx="0">
                  <c:v>367.99021299999998</c:v>
                </c:pt>
                <c:pt idx="1">
                  <c:v>269.000471</c:v>
                </c:pt>
                <c:pt idx="2">
                  <c:v>367.396613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61728"/>
        <c:axId val="102572800"/>
      </c:barChart>
      <c:catAx>
        <c:axId val="98761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es-PE"/>
          </a:p>
        </c:txPr>
        <c:crossAx val="102572800"/>
        <c:crosses val="autoZero"/>
        <c:auto val="1"/>
        <c:lblAlgn val="ctr"/>
        <c:lblOffset val="100"/>
        <c:noMultiLvlLbl val="0"/>
      </c:catAx>
      <c:valAx>
        <c:axId val="10257280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9876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785296296296296"/>
          <c:y val="0.16890520833333333"/>
          <c:w val="0.35699888888888892"/>
          <c:h val="0.102154861111111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171450</xdr:colOff>
      <xdr:row>5</xdr:row>
      <xdr:rowOff>13398</xdr:rowOff>
    </xdr:from>
    <xdr:to>
      <xdr:col>11</xdr:col>
      <xdr:colOff>542926</xdr:colOff>
      <xdr:row>21</xdr:row>
      <xdr:rowOff>3970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61148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33617</xdr:colOff>
      <xdr:row>21</xdr:row>
      <xdr:rowOff>100853</xdr:rowOff>
    </xdr:from>
    <xdr:to>
      <xdr:col>14</xdr:col>
      <xdr:colOff>705970</xdr:colOff>
      <xdr:row>23</xdr:row>
      <xdr:rowOff>168088</xdr:rowOff>
    </xdr:to>
    <xdr:sp macro="" textlink="">
      <xdr:nvSpPr>
        <xdr:cNvPr id="11" name="10 Flecha derecha"/>
        <xdr:cNvSpPr/>
      </xdr:nvSpPr>
      <xdr:spPr>
        <a:xfrm>
          <a:off x="11015382" y="4280647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39</xdr:row>
      <xdr:rowOff>155121</xdr:rowOff>
    </xdr:from>
    <xdr:to>
      <xdr:col>14</xdr:col>
      <xdr:colOff>736306</xdr:colOff>
      <xdr:row>43</xdr:row>
      <xdr:rowOff>31856</xdr:rowOff>
    </xdr:to>
    <xdr:sp macro="" textlink="">
      <xdr:nvSpPr>
        <xdr:cNvPr id="13" name="12 Flecha derecha"/>
        <xdr:cNvSpPr/>
      </xdr:nvSpPr>
      <xdr:spPr>
        <a:xfrm>
          <a:off x="10998653" y="7575096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58</xdr:row>
      <xdr:rowOff>155121</xdr:rowOff>
    </xdr:from>
    <xdr:to>
      <xdr:col>14</xdr:col>
      <xdr:colOff>736306</xdr:colOff>
      <xdr:row>62</xdr:row>
      <xdr:rowOff>31856</xdr:rowOff>
    </xdr:to>
    <xdr:sp macro="" textlink="">
      <xdr:nvSpPr>
        <xdr:cNvPr id="22" name="21 Flecha derecha"/>
        <xdr:cNvSpPr/>
      </xdr:nvSpPr>
      <xdr:spPr>
        <a:xfrm>
          <a:off x="10998653" y="7575096"/>
          <a:ext cx="672353" cy="6387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728133</xdr:colOff>
      <xdr:row>6</xdr:row>
      <xdr:rowOff>71018</xdr:rowOff>
    </xdr:from>
    <xdr:to>
      <xdr:col>22</xdr:col>
      <xdr:colOff>788167</xdr:colOff>
      <xdr:row>21</xdr:row>
      <xdr:rowOff>103043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27856</xdr:colOff>
      <xdr:row>22</xdr:row>
      <xdr:rowOff>166751</xdr:rowOff>
    </xdr:from>
    <xdr:to>
      <xdr:col>22</xdr:col>
      <xdr:colOff>818035</xdr:colOff>
      <xdr:row>37</xdr:row>
      <xdr:rowOff>189251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8886</xdr:colOff>
      <xdr:row>56</xdr:row>
      <xdr:rowOff>138791</xdr:rowOff>
    </xdr:from>
    <xdr:to>
      <xdr:col>22</xdr:col>
      <xdr:colOff>796224</xdr:colOff>
      <xdr:row>71</xdr:row>
      <xdr:rowOff>161291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773988</xdr:colOff>
      <xdr:row>40</xdr:row>
      <xdr:rowOff>95068</xdr:rowOff>
    </xdr:from>
    <xdr:to>
      <xdr:col>22</xdr:col>
      <xdr:colOff>804877</xdr:colOff>
      <xdr:row>55</xdr:row>
      <xdr:rowOff>93918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2035</xdr:colOff>
      <xdr:row>73</xdr:row>
      <xdr:rowOff>135390</xdr:rowOff>
    </xdr:from>
    <xdr:to>
      <xdr:col>22</xdr:col>
      <xdr:colOff>830035</xdr:colOff>
      <xdr:row>89</xdr:row>
      <xdr:rowOff>157890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1</cdr:x>
      <cdr:y>0.99664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06 de junio del 2018                  	     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06 de junio del 2018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0.05063</cdr:x>
      <cdr:y>0.3009</cdr:y>
    </cdr:from>
    <cdr:to>
      <cdr:x>0.27475</cdr:x>
      <cdr:y>0.73944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73115" y="866596"/>
          <a:ext cx="1209029" cy="126299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1000">
              <a:latin typeface="Arial Narrow" panose="020B0606020202030204" pitchFamily="34" charset="0"/>
            </a:rPr>
            <a:t>Ejecución</a:t>
          </a:r>
          <a:r>
            <a:rPr lang="es-PE" sz="1000" baseline="0">
              <a:latin typeface="Arial Narrow" panose="020B0606020202030204" pitchFamily="34" charset="0"/>
            </a:rPr>
            <a:t> a la fecha: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S/ 1,004.4  millones</a:t>
          </a: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Avance: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GN:  28,2%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GR:  18,9%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GL:   22,8%</a:t>
          </a:r>
          <a:endParaRPr lang="es-PE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0.91397</cdr:y>
    </cdr:from>
    <cdr:to>
      <cdr:x>0.99771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06 de junio del 2018		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0.05772</cdr:x>
      <cdr:y>0.43341</cdr:y>
    </cdr:from>
    <cdr:to>
      <cdr:x>0.25426</cdr:x>
      <cdr:y>0.86531</cdr:y>
    </cdr:to>
    <cdr:sp macro="" textlink="">
      <cdr:nvSpPr>
        <cdr:cNvPr id="5" name="7 Flecha derecha"/>
        <cdr:cNvSpPr/>
      </cdr:nvSpPr>
      <cdr:spPr>
        <a:xfrm xmlns:a="http://schemas.openxmlformats.org/drawingml/2006/main">
          <a:off x="309336" y="1248228"/>
          <a:ext cx="1053353" cy="1243852"/>
        </a:xfrm>
        <a:prstGeom xmlns:a="http://schemas.openxmlformats.org/drawingml/2006/main" prst="rightArrow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PE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0.90789</cdr:y>
    </cdr:from>
    <cdr:to>
      <cdr:x>1</cdr:x>
      <cdr:y>0.99463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3242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06 de junio del 2018 	    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0.99671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06 de junio del 2018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8" customHeight="1" x14ac:dyDescent="0.3">
      <c r="B2" s="108" t="s">
        <v>71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19.5" customHeight="1" x14ac:dyDescent="0.25">
      <c r="B3" s="109" t="s">
        <v>100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2:18" ht="15" customHeight="1" x14ac:dyDescent="0.25">
      <c r="B4" s="110" t="s">
        <v>101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2:18" ht="15" customHeight="1" x14ac:dyDescent="0.25">
      <c r="J5" s="4"/>
    </row>
    <row r="6" spans="2:18" ht="15" customHeight="1" x14ac:dyDescent="0.25">
      <c r="J6" s="4"/>
    </row>
    <row r="7" spans="2:18" ht="15" customHeight="1" x14ac:dyDescent="0.25"/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2:R2"/>
    <mergeCell ref="B3:R3"/>
    <mergeCell ref="B4:R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1" t="s">
        <v>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2:15" x14ac:dyDescent="0.2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2:15" x14ac:dyDescent="0.25"/>
    <row r="11" spans="2:15" x14ac:dyDescent="0.25"/>
    <row r="12" spans="2:15" x14ac:dyDescent="0.25">
      <c r="F12" s="6" t="s">
        <v>5</v>
      </c>
      <c r="J12" s="2">
        <v>2</v>
      </c>
    </row>
    <row r="13" spans="2:15" x14ac:dyDescent="0.25">
      <c r="G13" s="6" t="s">
        <v>6</v>
      </c>
      <c r="J13" s="2">
        <v>3</v>
      </c>
    </row>
    <row r="14" spans="2:15" x14ac:dyDescent="0.25">
      <c r="G14" s="6" t="s">
        <v>7</v>
      </c>
      <c r="J14" s="2">
        <v>4</v>
      </c>
    </row>
    <row r="15" spans="2:15" x14ac:dyDescent="0.25">
      <c r="G15" s="6" t="s">
        <v>8</v>
      </c>
      <c r="J15" s="2">
        <v>5</v>
      </c>
    </row>
    <row r="16" spans="2:15" x14ac:dyDescent="0.25">
      <c r="G16" s="6" t="s">
        <v>9</v>
      </c>
      <c r="J16" s="2">
        <v>6</v>
      </c>
    </row>
    <row r="17" spans="7:10" x14ac:dyDescent="0.25">
      <c r="G17"/>
      <c r="J17" s="2"/>
    </row>
    <row r="18" spans="7:10" x14ac:dyDescent="0.25">
      <c r="J18" s="2"/>
    </row>
    <row r="19" spans="7:10" x14ac:dyDescent="0.25">
      <c r="J19" s="2"/>
    </row>
    <row r="20" spans="7:10" x14ac:dyDescent="0.25">
      <c r="G2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'2. Oriente'!A1" display="Oriente"/>
    <hyperlink ref="G13" location="'3. Amazonas'!A1" display="Amazonas"/>
    <hyperlink ref="G14" location="'4. Loreto'!A1" display="Loreto"/>
    <hyperlink ref="G15" location="'5. San Martín'!A1" display="San Martín"/>
    <hyperlink ref="G16" location="'6. Ucayali'!A1" display="Ucayali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95"/>
  <sheetViews>
    <sheetView zoomScaleNormal="100" workbookViewId="0">
      <selection activeCell="B11" sqref="B11"/>
    </sheetView>
  </sheetViews>
  <sheetFormatPr baseColWidth="10" defaultColWidth="0" defaultRowHeight="15" x14ac:dyDescent="0.25"/>
  <cols>
    <col min="1" max="1" width="11.7109375" style="1" customWidth="1"/>
    <col min="2" max="15" width="11.7109375" style="48" customWidth="1"/>
    <col min="16" max="16" width="11.7109375" style="1" customWidth="1"/>
    <col min="17" max="22" width="11.42578125" style="3" customWidth="1"/>
    <col min="23" max="23" width="12.7109375" style="3" customWidth="1"/>
    <col min="24" max="16384" width="11.42578125" style="1" hidden="1"/>
  </cols>
  <sheetData>
    <row r="1" spans="1:23" x14ac:dyDescent="0.25">
      <c r="B1" s="134" t="s">
        <v>102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23" x14ac:dyDescent="0.25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23" x14ac:dyDescent="0.25">
      <c r="B3" s="105" t="str">
        <f>+C7</f>
        <v>1.Ejecución del de proyectos de inversión pública en la Macroregión</v>
      </c>
      <c r="C3" s="106"/>
      <c r="D3" s="106"/>
      <c r="E3" s="106"/>
      <c r="F3" s="106"/>
      <c r="G3" s="105"/>
      <c r="H3" s="106"/>
      <c r="I3" s="105" t="str">
        <f>+C60</f>
        <v>3. Ejecución de la Inversión Pública por tipo de Intervenciones  en la Macro Región</v>
      </c>
      <c r="J3" s="106"/>
      <c r="K3" s="106"/>
      <c r="L3" s="105"/>
      <c r="M3" s="106"/>
      <c r="N3" s="106"/>
      <c r="O3" s="106"/>
    </row>
    <row r="4" spans="1:23" x14ac:dyDescent="0.25">
      <c r="B4" s="105" t="str">
        <f>+C41</f>
        <v>2. Ejecución de la Inversión Pública por Niveles de Gobierno en la Macro Región</v>
      </c>
      <c r="C4" s="106"/>
      <c r="D4" s="106"/>
      <c r="E4" s="106"/>
      <c r="F4" s="106"/>
      <c r="G4" s="105"/>
      <c r="H4" s="106"/>
      <c r="I4" s="106"/>
      <c r="J4" s="106"/>
      <c r="K4" s="106"/>
      <c r="L4" s="105"/>
      <c r="M4" s="106"/>
      <c r="N4" s="106"/>
      <c r="O4" s="106"/>
    </row>
    <row r="5" spans="1:23" x14ac:dyDescent="0.2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3" x14ac:dyDescent="0.25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1:23" x14ac:dyDescent="0.25">
      <c r="B7" s="52"/>
      <c r="C7" s="112" t="s">
        <v>40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53"/>
    </row>
    <row r="8" spans="1:23" s="3" customFormat="1" ht="15" customHeight="1" x14ac:dyDescent="0.25">
      <c r="A8" s="1"/>
      <c r="B8" s="52"/>
      <c r="C8" s="113" t="s">
        <v>99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55"/>
      <c r="P8" s="1"/>
    </row>
    <row r="9" spans="1:23" s="3" customFormat="1" x14ac:dyDescent="0.25">
      <c r="A9" s="1"/>
      <c r="B9" s="5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5"/>
      <c r="P9" s="1"/>
      <c r="Q9" s="36"/>
      <c r="R9" s="36"/>
      <c r="S9" s="36"/>
      <c r="T9" s="36"/>
      <c r="U9" s="36"/>
      <c r="V9" s="36"/>
    </row>
    <row r="10" spans="1:23" s="3" customFormat="1" x14ac:dyDescent="0.25">
      <c r="A10" s="1"/>
      <c r="B10" s="52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1"/>
      <c r="Q10" s="36"/>
      <c r="R10" s="36"/>
      <c r="S10" s="36"/>
      <c r="T10" s="36"/>
      <c r="U10" s="36"/>
      <c r="V10" s="36"/>
    </row>
    <row r="11" spans="1:23" s="3" customFormat="1" x14ac:dyDescent="0.25">
      <c r="A11" s="1"/>
      <c r="B11" s="52"/>
      <c r="C11" s="57"/>
      <c r="D11" s="57"/>
      <c r="E11" s="121" t="s">
        <v>98</v>
      </c>
      <c r="F11" s="122"/>
      <c r="G11" s="122"/>
      <c r="H11" s="122"/>
      <c r="I11" s="122"/>
      <c r="J11" s="122"/>
      <c r="K11" s="122"/>
      <c r="L11" s="122"/>
      <c r="M11" s="57"/>
      <c r="N11" s="57"/>
      <c r="O11" s="58"/>
      <c r="P11" s="1"/>
      <c r="Q11" s="36"/>
      <c r="R11" s="36" t="s">
        <v>47</v>
      </c>
      <c r="S11" s="37" t="s">
        <v>25</v>
      </c>
      <c r="T11" s="38" t="s">
        <v>45</v>
      </c>
      <c r="U11" s="37" t="s">
        <v>46</v>
      </c>
      <c r="V11" s="37" t="s">
        <v>13</v>
      </c>
      <c r="W11" s="102"/>
    </row>
    <row r="12" spans="1:23" s="3" customFormat="1" x14ac:dyDescent="0.25">
      <c r="A12" s="1"/>
      <c r="B12" s="52"/>
      <c r="C12" s="57"/>
      <c r="D12" s="57"/>
      <c r="E12" s="123" t="s">
        <v>17</v>
      </c>
      <c r="F12" s="123"/>
      <c r="G12" s="123"/>
      <c r="H12" s="123"/>
      <c r="I12" s="123"/>
      <c r="J12" s="123"/>
      <c r="K12" s="123"/>
      <c r="L12" s="123"/>
      <c r="M12" s="57"/>
      <c r="N12" s="57"/>
      <c r="O12" s="58"/>
      <c r="P12" s="1"/>
      <c r="Q12" s="36"/>
      <c r="R12" s="36" t="s">
        <v>6</v>
      </c>
      <c r="S12" s="38">
        <v>1169.273408</v>
      </c>
      <c r="T12" s="38">
        <v>275.248581</v>
      </c>
      <c r="U12" s="38">
        <f>+S12-T12</f>
        <v>894.02482699999996</v>
      </c>
      <c r="V12" s="39">
        <f>+T12/S12</f>
        <v>0.23540138612303069</v>
      </c>
      <c r="W12" s="102"/>
    </row>
    <row r="13" spans="1:23" s="3" customFormat="1" x14ac:dyDescent="0.25">
      <c r="A13" s="1"/>
      <c r="B13" s="52"/>
      <c r="C13" s="57"/>
      <c r="D13" s="57"/>
      <c r="E13" s="124" t="s">
        <v>4</v>
      </c>
      <c r="F13" s="125"/>
      <c r="G13" s="129" t="s">
        <v>96</v>
      </c>
      <c r="H13" s="129"/>
      <c r="I13" s="129"/>
      <c r="J13" s="129">
        <v>2017</v>
      </c>
      <c r="K13" s="129"/>
      <c r="L13" s="129"/>
      <c r="M13" s="28"/>
      <c r="N13" s="57"/>
      <c r="O13" s="58"/>
      <c r="P13" s="1"/>
      <c r="Q13" s="36"/>
      <c r="R13" s="36" t="s">
        <v>7</v>
      </c>
      <c r="S13" s="38">
        <v>1040.306364</v>
      </c>
      <c r="T13" s="38">
        <v>246.79503200000005</v>
      </c>
      <c r="U13" s="38">
        <f>+S13-T13</f>
        <v>793.51133200000004</v>
      </c>
      <c r="V13" s="39">
        <f>+T13/S13</f>
        <v>0.23723303109582827</v>
      </c>
      <c r="W13" s="102"/>
    </row>
    <row r="14" spans="1:23" s="3" customFormat="1" x14ac:dyDescent="0.25">
      <c r="A14" s="1"/>
      <c r="B14" s="52"/>
      <c r="C14" s="57"/>
      <c r="D14" s="57"/>
      <c r="E14" s="126"/>
      <c r="F14" s="127"/>
      <c r="G14" s="71" t="s">
        <v>11</v>
      </c>
      <c r="H14" s="71" t="s">
        <v>45</v>
      </c>
      <c r="I14" s="71" t="s">
        <v>13</v>
      </c>
      <c r="J14" s="71" t="s">
        <v>11</v>
      </c>
      <c r="K14" s="71" t="s">
        <v>45</v>
      </c>
      <c r="L14" s="71" t="s">
        <v>13</v>
      </c>
      <c r="M14" s="101"/>
      <c r="N14" s="57"/>
      <c r="O14" s="58"/>
      <c r="P14" s="1"/>
      <c r="Q14" s="36"/>
      <c r="R14" s="36" t="s">
        <v>8</v>
      </c>
      <c r="S14" s="38">
        <v>1413.596749</v>
      </c>
      <c r="T14" s="38">
        <v>344.75924799999996</v>
      </c>
      <c r="U14" s="38">
        <f>+S14-T14</f>
        <v>1068.837501</v>
      </c>
      <c r="V14" s="39">
        <f>+T14/S14</f>
        <v>0.24388797458956235</v>
      </c>
      <c r="W14" s="102"/>
    </row>
    <row r="15" spans="1:23" s="3" customFormat="1" ht="14.25" customHeight="1" x14ac:dyDescent="0.25">
      <c r="A15" s="1"/>
      <c r="B15" s="52"/>
      <c r="C15" s="57"/>
      <c r="D15" s="57"/>
      <c r="E15" s="10" t="s">
        <v>6</v>
      </c>
      <c r="F15" s="11"/>
      <c r="G15" s="7">
        <f>+'3. Amazonas'!G19</f>
        <v>1169.273408</v>
      </c>
      <c r="H15" s="7">
        <f>+'3. Amazonas'!H19</f>
        <v>275.248581</v>
      </c>
      <c r="I15" s="8">
        <f>+H15/G15</f>
        <v>0.23540138612303069</v>
      </c>
      <c r="J15" s="7">
        <f>+'3. Amazonas'!J19</f>
        <v>1129.962638</v>
      </c>
      <c r="K15" s="7">
        <f>+'3. Amazonas'!K19</f>
        <v>826.13316599999996</v>
      </c>
      <c r="L15" s="8">
        <f t="shared" ref="L15:L19" si="0">+K15/J15</f>
        <v>0.7311154707400157</v>
      </c>
      <c r="M15" s="17">
        <f>+(I15-L15)*100</f>
        <v>-49.571408461698503</v>
      </c>
      <c r="N15" s="74"/>
      <c r="O15" s="58"/>
      <c r="P15" s="1"/>
      <c r="Q15" s="36"/>
      <c r="R15" s="36" t="s">
        <v>9</v>
      </c>
      <c r="S15" s="38">
        <v>718.7091969999999</v>
      </c>
      <c r="T15" s="38">
        <v>137.58443599999998</v>
      </c>
      <c r="U15" s="38">
        <f>+S15-T15</f>
        <v>581.12476099999992</v>
      </c>
      <c r="V15" s="39">
        <f>+T15/S15</f>
        <v>0.19143269151737319</v>
      </c>
      <c r="W15" s="102"/>
    </row>
    <row r="16" spans="1:23" s="3" customFormat="1" x14ac:dyDescent="0.25">
      <c r="A16" s="1"/>
      <c r="B16" s="52"/>
      <c r="C16" s="57"/>
      <c r="D16" s="57"/>
      <c r="E16" s="10" t="s">
        <v>7</v>
      </c>
      <c r="F16" s="11"/>
      <c r="G16" s="7">
        <f>+'4. Loreto'!G19</f>
        <v>1040.306364</v>
      </c>
      <c r="H16" s="7">
        <f>+'4. Loreto'!H19</f>
        <v>246.79503200000005</v>
      </c>
      <c r="I16" s="8">
        <f t="shared" ref="I16:I19" si="1">+H16/G16</f>
        <v>0.23723303109582827</v>
      </c>
      <c r="J16" s="7">
        <f>+'4. Loreto'!J19</f>
        <v>1369.4103009999999</v>
      </c>
      <c r="K16" s="7">
        <f>+'4. Loreto'!K19</f>
        <v>834.84145000000001</v>
      </c>
      <c r="L16" s="8">
        <f t="shared" si="0"/>
        <v>0.60963573108100932</v>
      </c>
      <c r="M16" s="17">
        <f>+(I16-L16)*100</f>
        <v>-37.240269998518102</v>
      </c>
      <c r="N16" s="73"/>
      <c r="O16" s="58"/>
      <c r="P16" s="1"/>
      <c r="S16" s="69"/>
      <c r="T16" s="102"/>
      <c r="U16" s="69"/>
      <c r="V16" s="69"/>
      <c r="W16" s="102"/>
    </row>
    <row r="17" spans="1:23" s="3" customFormat="1" x14ac:dyDescent="0.25">
      <c r="A17" s="1"/>
      <c r="B17" s="52"/>
      <c r="C17" s="57"/>
      <c r="D17" s="57"/>
      <c r="E17" s="10" t="s">
        <v>8</v>
      </c>
      <c r="F17" s="11"/>
      <c r="G17" s="7">
        <f>+'5. San Martín'!G19</f>
        <v>1413.596749</v>
      </c>
      <c r="H17" s="7">
        <f>+'5. San Martín'!H19</f>
        <v>344.75924799999996</v>
      </c>
      <c r="I17" s="8">
        <f t="shared" si="1"/>
        <v>0.24388797458956235</v>
      </c>
      <c r="J17" s="7">
        <f>+'5. San Martín'!J19</f>
        <v>1563.0362609999997</v>
      </c>
      <c r="K17" s="7">
        <f>+'5. San Martín'!K19</f>
        <v>1179.758245</v>
      </c>
      <c r="L17" s="8">
        <f t="shared" si="0"/>
        <v>0.75478622885256286</v>
      </c>
      <c r="M17" s="17">
        <f t="shared" ref="M17:M19" si="2">+(I17-L17)*100</f>
        <v>-51.089825426300052</v>
      </c>
      <c r="N17" s="73"/>
      <c r="O17" s="58"/>
      <c r="P17" s="1"/>
      <c r="S17" s="69"/>
      <c r="T17" s="102"/>
      <c r="U17" s="69"/>
      <c r="V17" s="69"/>
      <c r="W17" s="102"/>
    </row>
    <row r="18" spans="1:23" s="3" customFormat="1" x14ac:dyDescent="0.25">
      <c r="A18" s="1"/>
      <c r="B18" s="52"/>
      <c r="C18" s="57"/>
      <c r="D18" s="57"/>
      <c r="E18" s="10" t="s">
        <v>9</v>
      </c>
      <c r="F18" s="11"/>
      <c r="G18" s="7">
        <f>+'6. Ucayali'!G19</f>
        <v>718.7091969999999</v>
      </c>
      <c r="H18" s="7">
        <f>+'6. Ucayali'!H19</f>
        <v>137.58443599999998</v>
      </c>
      <c r="I18" s="8">
        <f t="shared" si="1"/>
        <v>0.19143269151737319</v>
      </c>
      <c r="J18" s="7">
        <f>+'6. Ucayali'!J19</f>
        <v>955.52643799999987</v>
      </c>
      <c r="K18" s="7">
        <f>+'6. Ucayali'!K19</f>
        <v>794.4479980000001</v>
      </c>
      <c r="L18" s="8">
        <f t="shared" si="0"/>
        <v>0.83142440272280593</v>
      </c>
      <c r="M18" s="17">
        <f t="shared" si="2"/>
        <v>-63.999171120543274</v>
      </c>
      <c r="N18" s="57"/>
      <c r="O18" s="58"/>
      <c r="P18" s="1"/>
      <c r="T18" s="103"/>
      <c r="W18" s="103"/>
    </row>
    <row r="19" spans="1:23" s="3" customFormat="1" x14ac:dyDescent="0.25">
      <c r="A19" s="1"/>
      <c r="B19" s="52"/>
      <c r="C19" s="57"/>
      <c r="D19" s="57"/>
      <c r="E19" s="12" t="s">
        <v>41</v>
      </c>
      <c r="F19" s="13"/>
      <c r="G19" s="14">
        <f t="shared" ref="G19:H19" si="3">SUM(G15:G18)</f>
        <v>4341.8857180000005</v>
      </c>
      <c r="H19" s="15">
        <f t="shared" si="3"/>
        <v>1004.387297</v>
      </c>
      <c r="I19" s="16">
        <f t="shared" si="1"/>
        <v>0.23132513433878452</v>
      </c>
      <c r="J19" s="14">
        <f t="shared" ref="J19:K19" si="4">SUM(J15:J18)</f>
        <v>5017.935637999999</v>
      </c>
      <c r="K19" s="14">
        <f t="shared" si="4"/>
        <v>3635.1808590000001</v>
      </c>
      <c r="L19" s="16">
        <f t="shared" si="0"/>
        <v>0.72443752197046429</v>
      </c>
      <c r="M19" s="17">
        <f t="shared" si="2"/>
        <v>-49.311238763167978</v>
      </c>
      <c r="N19" s="57"/>
      <c r="O19" s="58"/>
      <c r="P19" s="1"/>
    </row>
    <row r="20" spans="1:23" s="3" customFormat="1" x14ac:dyDescent="0.25">
      <c r="A20" s="1"/>
      <c r="B20" s="52"/>
      <c r="C20" s="57"/>
      <c r="D20" s="57"/>
      <c r="E20" s="118" t="s">
        <v>94</v>
      </c>
      <c r="F20" s="118"/>
      <c r="G20" s="118"/>
      <c r="H20" s="118"/>
      <c r="I20" s="118"/>
      <c r="J20" s="118"/>
      <c r="K20" s="118"/>
      <c r="L20" s="118"/>
      <c r="M20" s="75"/>
      <c r="N20" s="76"/>
      <c r="O20" s="58"/>
      <c r="P20" s="1"/>
    </row>
    <row r="21" spans="1:23" s="3" customFormat="1" x14ac:dyDescent="0.25">
      <c r="A21" s="1"/>
      <c r="B21" s="52"/>
      <c r="C21" s="57"/>
      <c r="D21" s="57"/>
      <c r="E21" s="57"/>
      <c r="F21" s="77"/>
      <c r="G21" s="77"/>
      <c r="H21" s="77"/>
      <c r="I21" s="77"/>
      <c r="J21" s="77"/>
      <c r="K21" s="77"/>
      <c r="L21" s="57"/>
      <c r="M21" s="78"/>
      <c r="N21" s="57"/>
      <c r="O21" s="58"/>
      <c r="P21" s="1"/>
    </row>
    <row r="22" spans="1:23" s="3" customFormat="1" ht="15" customHeight="1" x14ac:dyDescent="0.25">
      <c r="A22" s="1"/>
      <c r="B22" s="52"/>
      <c r="C22" s="113" t="str">
        <f>+CONCATENATE("Al 06 de junio de los " &amp; FIXED(J32,0)  &amp; "  proyectos presupuestados para el 2018 en esta macro región, " &amp; FIXED(J28,0) &amp; " no cuentan con ningún avance en ejecución del gasto, mientras que " &amp; FIXED(J29,0) &amp; " (" &amp; FIXED(K29*100,1) &amp; "% de proyectos) no superan el 50,0% de ejecución, " &amp; FIXED(J30,0) &amp; " proyectos (" &amp; FIXED(K30*100,1) &amp; "% del total) tienen un nivel de ejecución mayor al 50,0% pero no culminan al 100% y " &amp; FIXED(J31,0) &amp; " proyectos por S/ " &amp; FIXED(I31,1) &amp; " millones se han ejecutado al 100,0%.")</f>
        <v>Al 06 de junio de los 3,413  proyectos presupuestados para el 2018 en esta macro región, 1,479 no cuentan con ningún avance en ejecución del gasto, mientras que 870 (25.5% de proyectos) no superan el 50,0% de ejecución, 770 proyectos (22.6% del total) tienen un nivel de ejecución mayor al 50,0% pero no culminan al 100% y 294 proyectos por S/ 11.0 millones se han ejecutado al 100,0%.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58"/>
      <c r="P22" s="1"/>
    </row>
    <row r="23" spans="1:23" s="3" customFormat="1" x14ac:dyDescent="0.25">
      <c r="A23" s="1"/>
      <c r="B23" s="5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58"/>
      <c r="P23" s="1"/>
    </row>
    <row r="24" spans="1:23" s="3" customFormat="1" ht="15" customHeight="1" x14ac:dyDescent="0.25">
      <c r="A24" s="1"/>
      <c r="B24" s="52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58"/>
      <c r="P24" s="1"/>
    </row>
    <row r="25" spans="1:23" s="3" customFormat="1" x14ac:dyDescent="0.25">
      <c r="A25" s="1"/>
      <c r="B25" s="52"/>
      <c r="C25" s="79"/>
      <c r="D25" s="79"/>
      <c r="E25" s="114" t="s">
        <v>92</v>
      </c>
      <c r="F25" s="114"/>
      <c r="G25" s="114"/>
      <c r="H25" s="114"/>
      <c r="I25" s="114"/>
      <c r="J25" s="114"/>
      <c r="K25" s="114"/>
      <c r="L25" s="114"/>
      <c r="M25" s="35"/>
      <c r="N25" s="35"/>
      <c r="O25" s="58"/>
      <c r="P25" s="1"/>
      <c r="R25" s="36"/>
      <c r="S25" s="36" t="s">
        <v>69</v>
      </c>
      <c r="T25" s="36" t="s">
        <v>48</v>
      </c>
      <c r="U25" s="36"/>
      <c r="V25" s="36"/>
    </row>
    <row r="26" spans="1:23" s="3" customFormat="1" x14ac:dyDescent="0.25">
      <c r="A26" s="1"/>
      <c r="B26" s="52"/>
      <c r="C26" s="57"/>
      <c r="D26" s="57"/>
      <c r="E26" s="5"/>
      <c r="F26" s="115" t="s">
        <v>38</v>
      </c>
      <c r="G26" s="115"/>
      <c r="H26" s="115"/>
      <c r="I26" s="115"/>
      <c r="J26" s="115"/>
      <c r="K26" s="115"/>
      <c r="L26" s="5"/>
      <c r="M26" s="28"/>
      <c r="N26" s="28"/>
      <c r="O26" s="58"/>
      <c r="P26" s="1"/>
      <c r="R26" s="36" t="s">
        <v>6</v>
      </c>
      <c r="S26" s="42">
        <v>1169.273408</v>
      </c>
      <c r="T26" s="41">
        <v>0.23540138612303069</v>
      </c>
      <c r="U26" s="36"/>
      <c r="V26" s="36"/>
    </row>
    <row r="27" spans="1:23" s="3" customFormat="1" x14ac:dyDescent="0.25">
      <c r="A27" s="1"/>
      <c r="B27" s="52"/>
      <c r="C27" s="57"/>
      <c r="D27" s="57"/>
      <c r="E27" s="28"/>
      <c r="F27" s="31" t="s">
        <v>30</v>
      </c>
      <c r="G27" s="19" t="s">
        <v>23</v>
      </c>
      <c r="H27" s="19" t="s">
        <v>25</v>
      </c>
      <c r="I27" s="19" t="s">
        <v>12</v>
      </c>
      <c r="J27" s="19" t="s">
        <v>29</v>
      </c>
      <c r="K27" s="19" t="s">
        <v>3</v>
      </c>
      <c r="L27" s="28"/>
      <c r="M27" s="28" t="s">
        <v>42</v>
      </c>
      <c r="N27" s="28"/>
      <c r="O27" s="58"/>
      <c r="P27" s="1"/>
      <c r="R27" s="36" t="s">
        <v>7</v>
      </c>
      <c r="S27" s="42">
        <v>1040.306364</v>
      </c>
      <c r="T27" s="41">
        <v>0.23723303109582827</v>
      </c>
      <c r="U27" s="36"/>
      <c r="V27" s="36"/>
    </row>
    <row r="28" spans="1:23" s="3" customFormat="1" x14ac:dyDescent="0.25">
      <c r="A28" s="1"/>
      <c r="B28" s="52"/>
      <c r="C28" s="57"/>
      <c r="D28" s="57"/>
      <c r="E28" s="28"/>
      <c r="F28" s="32" t="s">
        <v>31</v>
      </c>
      <c r="G28" s="23">
        <f>+I28/H28</f>
        <v>0</v>
      </c>
      <c r="H28" s="18">
        <f>+'3. Amazonas'!H59+'4. Loreto'!H59+'5. San Martín'!H59+'6. Ucayali'!H59</f>
        <v>1329.596738</v>
      </c>
      <c r="I28" s="18">
        <f>+'3. Amazonas'!I59+'4. Loreto'!I59+'5. San Martín'!I59+'6. Ucayali'!I59</f>
        <v>0</v>
      </c>
      <c r="J28" s="29">
        <f>+'3. Amazonas'!J59+'4. Loreto'!J59+'5. San Martín'!J59+'6. Ucayali'!J59</f>
        <v>1479</v>
      </c>
      <c r="K28" s="23">
        <f>+J28/J$32</f>
        <v>0.43334309991210079</v>
      </c>
      <c r="L28" s="28"/>
      <c r="M28" s="34">
        <f>SUM(J29:J31)</f>
        <v>1934</v>
      </c>
      <c r="N28" s="28"/>
      <c r="O28" s="58"/>
      <c r="P28" s="1"/>
      <c r="R28" s="36" t="s">
        <v>8</v>
      </c>
      <c r="S28" s="42">
        <v>1413.596749</v>
      </c>
      <c r="T28" s="41">
        <v>0.24388797458956235</v>
      </c>
      <c r="U28" s="36"/>
      <c r="V28" s="36"/>
    </row>
    <row r="29" spans="1:23" s="3" customFormat="1" x14ac:dyDescent="0.25">
      <c r="A29" s="1"/>
      <c r="B29" s="52"/>
      <c r="C29" s="57"/>
      <c r="D29" s="57"/>
      <c r="E29" s="28"/>
      <c r="F29" s="32" t="s">
        <v>32</v>
      </c>
      <c r="G29" s="23">
        <f t="shared" ref="G29:G32" si="5">+I29/H29</f>
        <v>0.19996949863273933</v>
      </c>
      <c r="H29" s="18">
        <f>+'3. Amazonas'!H60+'4. Loreto'!H60+'5. San Martín'!H60+'6. Ucayali'!H60</f>
        <v>2168.7093380000001</v>
      </c>
      <c r="I29" s="18">
        <f>+'3. Amazonas'!I60+'4. Loreto'!I60+'5. San Martín'!I60+'6. Ucayali'!I60</f>
        <v>433.67571900000002</v>
      </c>
      <c r="J29" s="29">
        <f>+'3. Amazonas'!J60+'4. Loreto'!J60+'5. San Martín'!J60+'6. Ucayali'!J60</f>
        <v>870</v>
      </c>
      <c r="K29" s="23">
        <f t="shared" ref="K29:K31" si="6">+J29/J$32</f>
        <v>0.25490770583064754</v>
      </c>
      <c r="L29" s="28"/>
      <c r="M29" s="28"/>
      <c r="N29" s="28"/>
      <c r="O29" s="58"/>
      <c r="P29" s="1"/>
      <c r="R29" s="36" t="s">
        <v>9</v>
      </c>
      <c r="S29" s="42">
        <v>718.7091969999999</v>
      </c>
      <c r="T29" s="41">
        <v>0.19143269151737319</v>
      </c>
      <c r="U29" s="36"/>
      <c r="V29" s="36"/>
    </row>
    <row r="30" spans="1:23" s="3" customFormat="1" x14ac:dyDescent="0.25">
      <c r="A30" s="1"/>
      <c r="B30" s="52"/>
      <c r="C30" s="57"/>
      <c r="D30" s="57"/>
      <c r="E30" s="28"/>
      <c r="F30" s="32" t="s">
        <v>33</v>
      </c>
      <c r="G30" s="23">
        <f t="shared" si="5"/>
        <v>0.67224923489365862</v>
      </c>
      <c r="H30" s="18">
        <f>+'3. Amazonas'!H61+'4. Loreto'!H61+'5. San Martín'!H61+'6. Ucayali'!H61</f>
        <v>832.54734100000007</v>
      </c>
      <c r="I30" s="18">
        <f>+'3. Amazonas'!I61+'4. Loreto'!I61+'5. San Martín'!I61+'6. Ucayali'!I61</f>
        <v>559.67931299999998</v>
      </c>
      <c r="J30" s="29">
        <f>+'3. Amazonas'!J61+'4. Loreto'!J61+'5. San Martín'!J61+'6. Ucayali'!J61</f>
        <v>770</v>
      </c>
      <c r="K30" s="23">
        <f t="shared" si="6"/>
        <v>0.22560796952827425</v>
      </c>
      <c r="L30" s="28"/>
      <c r="M30" s="28"/>
      <c r="N30" s="28"/>
      <c r="O30" s="58"/>
      <c r="P30" s="1"/>
      <c r="R30" s="36"/>
      <c r="S30" s="42"/>
      <c r="T30" s="36"/>
      <c r="U30" s="36"/>
      <c r="V30" s="36"/>
    </row>
    <row r="31" spans="1:23" x14ac:dyDescent="0.25">
      <c r="B31" s="52"/>
      <c r="C31" s="57"/>
      <c r="D31" s="57"/>
      <c r="E31" s="28"/>
      <c r="F31" s="32" t="s">
        <v>34</v>
      </c>
      <c r="G31" s="23">
        <f t="shared" si="5"/>
        <v>0.99999990935707783</v>
      </c>
      <c r="H31" s="18">
        <f>+'3. Amazonas'!H62+'4. Loreto'!H62+'5. San Martín'!H62+'6. Ucayali'!H62</f>
        <v>11.032300999999999</v>
      </c>
      <c r="I31" s="18">
        <f>+'3. Amazonas'!I62+'4. Loreto'!I62+'5. San Martín'!I62+'6. Ucayali'!I62</f>
        <v>11.032299999999998</v>
      </c>
      <c r="J31" s="29">
        <f>+'3. Amazonas'!J62+'4. Loreto'!J62+'5. San Martín'!J62+'6. Ucayali'!J62</f>
        <v>294</v>
      </c>
      <c r="K31" s="23">
        <f t="shared" si="6"/>
        <v>8.6141224728977436E-2</v>
      </c>
      <c r="L31" s="28"/>
      <c r="M31" s="28"/>
      <c r="N31" s="28"/>
      <c r="O31" s="58"/>
      <c r="R31" s="36"/>
      <c r="S31" s="36"/>
      <c r="T31" s="36"/>
      <c r="U31" s="36"/>
      <c r="V31" s="36"/>
    </row>
    <row r="32" spans="1:23" x14ac:dyDescent="0.25">
      <c r="B32" s="52"/>
      <c r="C32" s="57"/>
      <c r="D32" s="57"/>
      <c r="E32" s="28"/>
      <c r="F32" s="33" t="s">
        <v>0</v>
      </c>
      <c r="G32" s="22">
        <f t="shared" si="5"/>
        <v>0.23132514239979815</v>
      </c>
      <c r="H32" s="15">
        <f t="shared" ref="H32:J32" si="7">SUM(H28:H31)</f>
        <v>4341.8857180000005</v>
      </c>
      <c r="I32" s="15">
        <f t="shared" si="7"/>
        <v>1004.3873319999999</v>
      </c>
      <c r="J32" s="30">
        <f t="shared" si="7"/>
        <v>3413</v>
      </c>
      <c r="K32" s="22">
        <f>SUM(K28:K31)</f>
        <v>1</v>
      </c>
      <c r="L32" s="28"/>
      <c r="M32" s="28"/>
      <c r="N32" s="28"/>
      <c r="O32" s="58"/>
    </row>
    <row r="33" spans="2:22" x14ac:dyDescent="0.25">
      <c r="B33" s="52"/>
      <c r="C33" s="57"/>
      <c r="D33" s="57"/>
      <c r="E33" s="47"/>
      <c r="F33" s="118" t="s">
        <v>77</v>
      </c>
      <c r="G33" s="118"/>
      <c r="H33" s="118"/>
      <c r="I33" s="118"/>
      <c r="J33" s="118"/>
      <c r="K33" s="118"/>
      <c r="L33" s="47"/>
      <c r="M33" s="57"/>
      <c r="N33" s="57"/>
      <c r="O33" s="58"/>
    </row>
    <row r="34" spans="2:22" x14ac:dyDescent="0.25">
      <c r="B34" s="52"/>
      <c r="C34" s="57"/>
      <c r="D34" s="57"/>
      <c r="E34" s="57"/>
      <c r="F34" s="80"/>
      <c r="G34" s="81"/>
      <c r="H34" s="81"/>
      <c r="I34" s="82"/>
      <c r="J34" s="83"/>
      <c r="K34" s="84"/>
      <c r="L34" s="57"/>
      <c r="M34" s="57"/>
      <c r="N34" s="57"/>
      <c r="O34" s="58"/>
    </row>
    <row r="35" spans="2:22" x14ac:dyDescent="0.25">
      <c r="B35" s="52"/>
      <c r="C35" s="57"/>
      <c r="D35" s="57"/>
      <c r="E35" s="57"/>
      <c r="F35" s="85"/>
      <c r="G35" s="86"/>
      <c r="H35" s="86"/>
      <c r="I35" s="87"/>
      <c r="J35" s="88"/>
      <c r="K35" s="84"/>
      <c r="L35" s="57"/>
      <c r="M35" s="57"/>
      <c r="N35" s="57"/>
      <c r="O35" s="58"/>
    </row>
    <row r="36" spans="2:22" x14ac:dyDescent="0.25">
      <c r="B36" s="52"/>
      <c r="C36" s="57"/>
      <c r="D36" s="57"/>
      <c r="E36" s="57"/>
      <c r="F36" s="77"/>
      <c r="G36" s="77"/>
      <c r="H36" s="77"/>
      <c r="I36" s="77"/>
      <c r="J36" s="77"/>
      <c r="K36" s="84"/>
      <c r="L36" s="57"/>
      <c r="M36" s="57"/>
      <c r="N36" s="57"/>
      <c r="O36" s="58"/>
    </row>
    <row r="37" spans="2:22" x14ac:dyDescent="0.25">
      <c r="B37" s="52"/>
      <c r="C37" s="57"/>
      <c r="D37" s="57"/>
      <c r="E37" s="57"/>
      <c r="F37" s="84"/>
      <c r="G37" s="84"/>
      <c r="H37" s="84"/>
      <c r="I37" s="84"/>
      <c r="J37" s="84"/>
      <c r="K37" s="84"/>
      <c r="L37" s="57"/>
      <c r="M37" s="57"/>
      <c r="N37" s="57"/>
      <c r="O37" s="58"/>
    </row>
    <row r="38" spans="2:22" x14ac:dyDescent="0.25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</row>
    <row r="40" spans="2:22" x14ac:dyDescent="0.25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2:22" x14ac:dyDescent="0.25">
      <c r="B41" s="52"/>
      <c r="C41" s="120" t="s">
        <v>43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53"/>
    </row>
    <row r="42" spans="2:22" x14ac:dyDescent="0.25">
      <c r="B42" s="52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3"/>
    </row>
    <row r="43" spans="2:22" ht="15" customHeight="1" x14ac:dyDescent="0.25">
      <c r="B43" s="52"/>
      <c r="C43" s="113" t="s">
        <v>95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55"/>
    </row>
    <row r="44" spans="2:22" x14ac:dyDescent="0.25">
      <c r="B44" s="52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55"/>
    </row>
    <row r="45" spans="2:22" x14ac:dyDescent="0.25">
      <c r="B45" s="5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58"/>
      <c r="R45" s="43" t="s">
        <v>49</v>
      </c>
      <c r="S45" s="43" t="s">
        <v>11</v>
      </c>
      <c r="T45" s="43" t="s">
        <v>70</v>
      </c>
      <c r="U45" s="36" t="s">
        <v>50</v>
      </c>
      <c r="V45" s="36"/>
    </row>
    <row r="46" spans="2:22" x14ac:dyDescent="0.25">
      <c r="B46" s="52"/>
      <c r="C46" s="57"/>
      <c r="D46" s="57"/>
      <c r="E46" s="121" t="s">
        <v>72</v>
      </c>
      <c r="F46" s="122"/>
      <c r="G46" s="122"/>
      <c r="H46" s="122"/>
      <c r="I46" s="122"/>
      <c r="J46" s="122"/>
      <c r="K46" s="122"/>
      <c r="L46" s="122"/>
      <c r="M46" s="57"/>
      <c r="N46" s="57"/>
      <c r="O46" s="58"/>
      <c r="R46" s="36" t="s">
        <v>18</v>
      </c>
      <c r="S46" s="42">
        <v>2033.4092530000003</v>
      </c>
      <c r="T46" s="42">
        <v>498.97121799999996</v>
      </c>
      <c r="U46" s="44">
        <v>0.55922897196560084</v>
      </c>
      <c r="V46" s="36"/>
    </row>
    <row r="47" spans="2:22" x14ac:dyDescent="0.25">
      <c r="B47" s="52"/>
      <c r="C47" s="57"/>
      <c r="D47" s="57"/>
      <c r="E47" s="123" t="s">
        <v>17</v>
      </c>
      <c r="F47" s="123"/>
      <c r="G47" s="123"/>
      <c r="H47" s="123"/>
      <c r="I47" s="123"/>
      <c r="J47" s="123"/>
      <c r="K47" s="123"/>
      <c r="L47" s="123"/>
      <c r="M47" s="57"/>
      <c r="N47" s="57"/>
      <c r="O47" s="58"/>
      <c r="R47" s="36" t="s">
        <v>19</v>
      </c>
      <c r="S47" s="42">
        <v>2051.8313080000007</v>
      </c>
      <c r="T47" s="42">
        <v>454.38217700000007</v>
      </c>
      <c r="U47" s="44">
        <v>0.58350747706002781</v>
      </c>
      <c r="V47" s="36"/>
    </row>
    <row r="48" spans="2:22" x14ac:dyDescent="0.25">
      <c r="B48" s="52"/>
      <c r="C48" s="57"/>
      <c r="D48" s="57"/>
      <c r="E48" s="124" t="s">
        <v>16</v>
      </c>
      <c r="F48" s="125"/>
      <c r="G48" s="129" t="s">
        <v>96</v>
      </c>
      <c r="H48" s="129"/>
      <c r="I48" s="129"/>
      <c r="J48" s="129">
        <v>2017</v>
      </c>
      <c r="K48" s="129"/>
      <c r="L48" s="129"/>
      <c r="M48" s="57"/>
      <c r="N48" s="57"/>
      <c r="O48" s="58"/>
      <c r="R48" s="36" t="s">
        <v>28</v>
      </c>
      <c r="S48" s="42">
        <v>119.29400700000001</v>
      </c>
      <c r="T48" s="42">
        <v>11.846254</v>
      </c>
      <c r="U48" s="44">
        <v>0.40458322408161312</v>
      </c>
      <c r="V48" s="36"/>
    </row>
    <row r="49" spans="2:22" x14ac:dyDescent="0.25">
      <c r="B49" s="52"/>
      <c r="C49" s="57"/>
      <c r="D49" s="57"/>
      <c r="E49" s="126"/>
      <c r="F49" s="127"/>
      <c r="G49" s="71" t="s">
        <v>11</v>
      </c>
      <c r="H49" s="71" t="s">
        <v>12</v>
      </c>
      <c r="I49" s="71" t="s">
        <v>13</v>
      </c>
      <c r="J49" s="71" t="s">
        <v>11</v>
      </c>
      <c r="K49" s="71" t="s">
        <v>12</v>
      </c>
      <c r="L49" s="71" t="s">
        <v>13</v>
      </c>
      <c r="M49" s="57"/>
      <c r="N49" s="57"/>
      <c r="O49" s="58"/>
      <c r="R49" s="36" t="s">
        <v>20</v>
      </c>
      <c r="S49" s="42">
        <v>137.35115000000002</v>
      </c>
      <c r="T49" s="42">
        <v>39.187647999999996</v>
      </c>
      <c r="U49" s="44">
        <v>0.61219287281502377</v>
      </c>
      <c r="V49" s="36"/>
    </row>
    <row r="50" spans="2:22" x14ac:dyDescent="0.25">
      <c r="B50" s="52"/>
      <c r="C50" s="57"/>
      <c r="D50" s="57"/>
      <c r="E50" s="10" t="s">
        <v>14</v>
      </c>
      <c r="F50" s="11"/>
      <c r="G50" s="7">
        <f>+'3. Amazonas'!G16+'4. Loreto'!G16+'5. San Martín'!G16+'6. Ucayali'!G16</f>
        <v>1303.4753559999997</v>
      </c>
      <c r="H50" s="7">
        <f>+'3. Amazonas'!H16+'4. Loreto'!H16+'5. San Martín'!H16+'6. Ucayali'!H16</f>
        <v>367.99021299999998</v>
      </c>
      <c r="I50" s="8">
        <f>+H50/G50</f>
        <v>0.28231466847924058</v>
      </c>
      <c r="J50" s="7">
        <f>+'3. Amazonas'!J16+'4. Loreto'!J16+'5. San Martín'!J16+'6. Ucayali'!J16</f>
        <v>1569.112298</v>
      </c>
      <c r="K50" s="7">
        <f>+'3. Amazonas'!K16+'4. Loreto'!K16+'5. San Martín'!K16+'6. Ucayali'!K16</f>
        <v>1214.4306409999999</v>
      </c>
      <c r="L50" s="8">
        <f t="shared" ref="L50:L53" si="8">+K50/J50</f>
        <v>0.77396031026454926</v>
      </c>
      <c r="M50" s="57"/>
      <c r="N50" s="57"/>
      <c r="O50" s="58"/>
      <c r="R50" s="36"/>
      <c r="S50" s="36"/>
      <c r="T50" s="36"/>
      <c r="U50" s="36"/>
      <c r="V50" s="36"/>
    </row>
    <row r="51" spans="2:22" x14ac:dyDescent="0.25">
      <c r="B51" s="52"/>
      <c r="C51" s="57"/>
      <c r="D51" s="57"/>
      <c r="E51" s="10" t="s">
        <v>15</v>
      </c>
      <c r="F51" s="11"/>
      <c r="G51" s="7">
        <f>+'3. Amazonas'!G17+'4. Loreto'!G17+'5. San Martín'!G17+'6. Ucayali'!G17</f>
        <v>1425.709777</v>
      </c>
      <c r="H51" s="7">
        <f>+'3. Amazonas'!H17+'4. Loreto'!H17+'5. San Martín'!H17+'6. Ucayali'!H17</f>
        <v>269.000471</v>
      </c>
      <c r="I51" s="8">
        <f t="shared" ref="I51:I53" si="9">+H51/G51</f>
        <v>0.18867828175102708</v>
      </c>
      <c r="J51" s="7">
        <f>+'3. Amazonas'!J17+'4. Loreto'!J17+'5. San Martín'!J17+'6. Ucayali'!J17</f>
        <v>1442.4893769999999</v>
      </c>
      <c r="K51" s="7">
        <f>+'3. Amazonas'!K17+'4. Loreto'!K17+'5. San Martín'!K17+'6. Ucayali'!K17</f>
        <v>1168.766877</v>
      </c>
      <c r="L51" s="8">
        <f t="shared" si="8"/>
        <v>0.8102429699903434</v>
      </c>
      <c r="M51" s="57"/>
      <c r="N51" s="57"/>
      <c r="O51" s="58"/>
      <c r="R51" s="36"/>
      <c r="S51" s="36"/>
      <c r="T51" s="36"/>
      <c r="U51" s="36"/>
      <c r="V51" s="36"/>
    </row>
    <row r="52" spans="2:22" x14ac:dyDescent="0.25">
      <c r="B52" s="52"/>
      <c r="C52" s="57"/>
      <c r="D52" s="57"/>
      <c r="E52" s="10" t="s">
        <v>10</v>
      </c>
      <c r="F52" s="11"/>
      <c r="G52" s="7">
        <f>+'3. Amazonas'!G18+'4. Loreto'!G18+'5. San Martín'!G18+'6. Ucayali'!G18</f>
        <v>1612.700585</v>
      </c>
      <c r="H52" s="7">
        <f>+'3. Amazonas'!H18+'4. Loreto'!H18+'5. San Martín'!H18+'6. Ucayali'!H18</f>
        <v>367.396613</v>
      </c>
      <c r="I52" s="8">
        <f t="shared" si="9"/>
        <v>0.22781452206145258</v>
      </c>
      <c r="J52" s="7">
        <f>+'3. Amazonas'!J18+'4. Loreto'!J18+'5. San Martín'!J18+'6. Ucayali'!J18</f>
        <v>2006.3339629999998</v>
      </c>
      <c r="K52" s="7">
        <f>+'3. Amazonas'!K18+'4. Loreto'!K18+'5. San Martín'!K18+'6. Ucayali'!K18</f>
        <v>1251.9833410000001</v>
      </c>
      <c r="L52" s="8">
        <f t="shared" si="8"/>
        <v>0.62401542519270015</v>
      </c>
      <c r="M52" s="57"/>
      <c r="N52" s="57"/>
      <c r="O52" s="58"/>
    </row>
    <row r="53" spans="2:22" x14ac:dyDescent="0.25">
      <c r="B53" s="52"/>
      <c r="C53" s="57"/>
      <c r="D53" s="57"/>
      <c r="E53" s="12" t="s">
        <v>0</v>
      </c>
      <c r="F53" s="13"/>
      <c r="G53" s="14">
        <f t="shared" ref="G53:H53" si="10">SUM(G50:G52)</f>
        <v>4341.8857179999995</v>
      </c>
      <c r="H53" s="15">
        <f t="shared" si="10"/>
        <v>1004.387297</v>
      </c>
      <c r="I53" s="16">
        <f t="shared" si="9"/>
        <v>0.23132513433878457</v>
      </c>
      <c r="J53" s="14">
        <f t="shared" ref="J53:K53" si="11">SUM(J50:J52)</f>
        <v>5017.9356379999999</v>
      </c>
      <c r="K53" s="14">
        <f t="shared" si="11"/>
        <v>3635.1808590000001</v>
      </c>
      <c r="L53" s="16">
        <f t="shared" si="8"/>
        <v>0.72443752197046418</v>
      </c>
      <c r="M53" s="57"/>
      <c r="N53" s="57"/>
      <c r="O53" s="58"/>
    </row>
    <row r="54" spans="2:22" x14ac:dyDescent="0.25">
      <c r="B54" s="52"/>
      <c r="C54" s="57"/>
      <c r="D54" s="57"/>
      <c r="E54" s="118" t="s">
        <v>94</v>
      </c>
      <c r="F54" s="118"/>
      <c r="G54" s="118"/>
      <c r="H54" s="118"/>
      <c r="I54" s="118"/>
      <c r="J54" s="118"/>
      <c r="K54" s="118"/>
      <c r="L54" s="118"/>
      <c r="M54" s="57"/>
      <c r="N54" s="57"/>
      <c r="O54" s="58"/>
    </row>
    <row r="55" spans="2:22" x14ac:dyDescent="0.25">
      <c r="B55" s="52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  <row r="56" spans="2:22" x14ac:dyDescent="0.25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5"/>
    </row>
    <row r="59" spans="2:22" x14ac:dyDescent="0.25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Q59" s="36"/>
      <c r="R59" s="36"/>
      <c r="S59" s="36"/>
      <c r="T59" s="36"/>
      <c r="U59" s="36"/>
      <c r="V59" s="36"/>
    </row>
    <row r="60" spans="2:22" x14ac:dyDescent="0.25">
      <c r="B60" s="52"/>
      <c r="C60" s="112" t="s">
        <v>44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53"/>
      <c r="Q60" s="36"/>
      <c r="R60" s="43" t="s">
        <v>49</v>
      </c>
      <c r="S60" s="43" t="s">
        <v>25</v>
      </c>
      <c r="T60" s="43" t="s">
        <v>45</v>
      </c>
      <c r="U60" s="36" t="s">
        <v>50</v>
      </c>
      <c r="V60" s="36"/>
    </row>
    <row r="61" spans="2:22" x14ac:dyDescent="0.25">
      <c r="B61" s="5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53"/>
      <c r="Q61" s="36"/>
      <c r="R61" s="36" t="s">
        <v>51</v>
      </c>
      <c r="S61" s="40">
        <v>1303.4753559999997</v>
      </c>
      <c r="T61" s="40">
        <v>367.99021299999998</v>
      </c>
      <c r="U61" s="40">
        <f>+S61-T61</f>
        <v>935.48514299999965</v>
      </c>
      <c r="V61" s="36"/>
    </row>
    <row r="62" spans="2:22" ht="15" customHeight="1" x14ac:dyDescent="0.25">
      <c r="B62" s="52"/>
      <c r="C62" s="113" t="str">
        <f>+CONCATENATE("El avance del presupuesto para proyectos productivos se encuentra al " &amp; FIXED(K68*100,1) &amp; "%, mientras que para los proyectos del tipo social se registra un avance del " &amp; FIXED(K69*100,1) &amp;"% al 06 de junio del 2018. Cabe resaltar que estos dos tipos de proyectos absorben el " &amp; FIXED(SUM(I68:I69)*100,1) &amp; "% del presupuesto total en esta región.")</f>
        <v>El avance del presupuesto para proyectos productivos se encuentra al 24.5%, mientras que para los proyectos del tipo social se registra un avance del 22.1% al 06 de junio del 2018. Cabe resaltar que estos dos tipos de proyectos absorben el 94.1% del presupuesto total en esta región.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55"/>
      <c r="Q62" s="36"/>
      <c r="R62" s="36" t="s">
        <v>52</v>
      </c>
      <c r="S62" s="40">
        <v>1425.709777</v>
      </c>
      <c r="T62" s="40">
        <v>269.000471</v>
      </c>
      <c r="U62" s="40">
        <f t="shared" ref="U62:U63" si="12">+S62-T62</f>
        <v>1156.709306</v>
      </c>
      <c r="V62" s="36"/>
    </row>
    <row r="63" spans="2:22" x14ac:dyDescent="0.25">
      <c r="B63" s="5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55"/>
      <c r="Q63" s="36"/>
      <c r="R63" s="36" t="s">
        <v>53</v>
      </c>
      <c r="S63" s="40">
        <v>1612.700585</v>
      </c>
      <c r="T63" s="40">
        <v>367.396613</v>
      </c>
      <c r="U63" s="40">
        <f t="shared" si="12"/>
        <v>1245.3039720000002</v>
      </c>
      <c r="V63" s="36"/>
    </row>
    <row r="64" spans="2:22" x14ac:dyDescent="0.25">
      <c r="B64" s="52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8"/>
      <c r="T64" s="103"/>
      <c r="U64" s="104"/>
    </row>
    <row r="65" spans="2:21" x14ac:dyDescent="0.25">
      <c r="B65" s="52"/>
      <c r="C65" s="57"/>
      <c r="D65" s="57"/>
      <c r="E65" s="128" t="s">
        <v>76</v>
      </c>
      <c r="F65" s="128"/>
      <c r="G65" s="128"/>
      <c r="H65" s="128"/>
      <c r="I65" s="128"/>
      <c r="J65" s="128"/>
      <c r="K65" s="128"/>
      <c r="L65" s="128"/>
      <c r="M65" s="57"/>
      <c r="N65" s="57"/>
      <c r="O65" s="58"/>
      <c r="T65" s="103"/>
      <c r="U65" s="104"/>
    </row>
    <row r="66" spans="2:21" x14ac:dyDescent="0.25">
      <c r="B66" s="52"/>
      <c r="C66" s="57"/>
      <c r="D66" s="57"/>
      <c r="E66" s="5"/>
      <c r="F66" s="115" t="s">
        <v>1</v>
      </c>
      <c r="G66" s="115"/>
      <c r="H66" s="115"/>
      <c r="I66" s="115"/>
      <c r="J66" s="115"/>
      <c r="K66" s="115"/>
      <c r="L66" s="5"/>
      <c r="M66" s="57"/>
      <c r="N66" s="57"/>
      <c r="O66" s="58"/>
      <c r="T66" s="103"/>
      <c r="U66" s="104"/>
    </row>
    <row r="67" spans="2:21" x14ac:dyDescent="0.25">
      <c r="B67" s="52"/>
      <c r="C67" s="57"/>
      <c r="D67" s="57"/>
      <c r="E67" s="5"/>
      <c r="F67" s="119" t="s">
        <v>37</v>
      </c>
      <c r="G67" s="119"/>
      <c r="H67" s="19" t="s">
        <v>11</v>
      </c>
      <c r="I67" s="19" t="s">
        <v>21</v>
      </c>
      <c r="J67" s="19" t="s">
        <v>22</v>
      </c>
      <c r="K67" s="19" t="s">
        <v>23</v>
      </c>
      <c r="L67" s="5"/>
      <c r="M67" s="57"/>
      <c r="N67" s="57"/>
      <c r="O67" s="58"/>
      <c r="T67" s="103"/>
      <c r="U67" s="104"/>
    </row>
    <row r="68" spans="2:21" x14ac:dyDescent="0.25">
      <c r="B68" s="52"/>
      <c r="C68" s="57"/>
      <c r="D68" s="57"/>
      <c r="E68" s="5"/>
      <c r="F68" s="20" t="s">
        <v>18</v>
      </c>
      <c r="G68" s="11"/>
      <c r="H68" s="24">
        <v>2033.4092530000003</v>
      </c>
      <c r="I68" s="23">
        <f>+H68/H$72</f>
        <v>0.46832399217007664</v>
      </c>
      <c r="J68" s="18">
        <v>498.97121799999996</v>
      </c>
      <c r="K68" s="23">
        <f>+J68/H68</f>
        <v>0.24538651885440196</v>
      </c>
      <c r="L68" s="5"/>
      <c r="M68" s="57"/>
      <c r="N68" s="57"/>
      <c r="O68" s="58"/>
    </row>
    <row r="69" spans="2:21" x14ac:dyDescent="0.25">
      <c r="B69" s="52"/>
      <c r="C69" s="57"/>
      <c r="D69" s="57"/>
      <c r="E69" s="5"/>
      <c r="F69" s="20" t="s">
        <v>19</v>
      </c>
      <c r="G69" s="11"/>
      <c r="H69" s="18">
        <v>2051.8313080000007</v>
      </c>
      <c r="I69" s="23">
        <f t="shared" ref="I69:I71" si="13">+H69/H$72</f>
        <v>0.47256686178859947</v>
      </c>
      <c r="J69" s="18">
        <v>454.38217700000007</v>
      </c>
      <c r="K69" s="23">
        <f t="shared" ref="K69:K72" si="14">+J69/H69</f>
        <v>0.2214520147091936</v>
      </c>
      <c r="L69" s="5"/>
      <c r="M69" s="57"/>
      <c r="N69" s="57"/>
      <c r="O69" s="58"/>
    </row>
    <row r="70" spans="2:21" x14ac:dyDescent="0.25">
      <c r="B70" s="52"/>
      <c r="C70" s="57"/>
      <c r="D70" s="57"/>
      <c r="E70" s="5"/>
      <c r="F70" s="20" t="s">
        <v>28</v>
      </c>
      <c r="G70" s="11"/>
      <c r="H70" s="18">
        <v>119.29400700000001</v>
      </c>
      <c r="I70" s="23">
        <f t="shared" si="13"/>
        <v>2.7475160505825172E-2</v>
      </c>
      <c r="J70" s="18">
        <v>11.846254</v>
      </c>
      <c r="K70" s="23">
        <f t="shared" si="14"/>
        <v>9.9303010250967591E-2</v>
      </c>
      <c r="L70" s="5"/>
      <c r="M70" s="57"/>
      <c r="N70" s="57"/>
      <c r="O70" s="58"/>
    </row>
    <row r="71" spans="2:21" x14ac:dyDescent="0.25">
      <c r="B71" s="52"/>
      <c r="C71" s="57"/>
      <c r="D71" s="57"/>
      <c r="E71" s="5"/>
      <c r="F71" s="20" t="s">
        <v>20</v>
      </c>
      <c r="G71" s="11"/>
      <c r="H71" s="18">
        <v>137.35115000000002</v>
      </c>
      <c r="I71" s="23">
        <f t="shared" si="13"/>
        <v>3.1633985535498607E-2</v>
      </c>
      <c r="J71" s="18">
        <v>39.187647999999996</v>
      </c>
      <c r="K71" s="23">
        <f t="shared" si="14"/>
        <v>0.28530993733943977</v>
      </c>
      <c r="L71" s="5"/>
      <c r="M71" s="57"/>
      <c r="N71" s="57"/>
      <c r="O71" s="58"/>
    </row>
    <row r="72" spans="2:21" x14ac:dyDescent="0.25">
      <c r="B72" s="52"/>
      <c r="C72" s="57"/>
      <c r="D72" s="57"/>
      <c r="E72" s="5"/>
      <c r="F72" s="21" t="s">
        <v>0</v>
      </c>
      <c r="G72" s="13"/>
      <c r="H72" s="15">
        <f>SUM(H68:H71)</f>
        <v>4341.8857180000014</v>
      </c>
      <c r="I72" s="22">
        <f>SUM(I68:I71)</f>
        <v>0.99999999999999989</v>
      </c>
      <c r="J72" s="15">
        <f>SUM(J68:J71)</f>
        <v>1004.3872970000001</v>
      </c>
      <c r="K72" s="22">
        <f t="shared" si="14"/>
        <v>0.23132513433878449</v>
      </c>
      <c r="L72" s="5"/>
      <c r="M72" s="57"/>
      <c r="N72" s="57"/>
      <c r="O72" s="58"/>
    </row>
    <row r="73" spans="2:21" x14ac:dyDescent="0.25">
      <c r="B73" s="52"/>
      <c r="C73" s="57"/>
      <c r="D73" s="57"/>
      <c r="E73" s="47"/>
      <c r="F73" s="118" t="s">
        <v>77</v>
      </c>
      <c r="G73" s="118"/>
      <c r="H73" s="118"/>
      <c r="I73" s="118"/>
      <c r="J73" s="118"/>
      <c r="K73" s="118"/>
      <c r="L73" s="47"/>
      <c r="M73" s="57"/>
      <c r="N73" s="57"/>
      <c r="O73" s="58"/>
    </row>
    <row r="74" spans="2:21" x14ac:dyDescent="0.25"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5"/>
    </row>
    <row r="77" spans="2:21" x14ac:dyDescent="0.25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2:21" x14ac:dyDescent="0.25">
      <c r="B78" s="52"/>
      <c r="C78" s="112" t="s">
        <v>93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58"/>
    </row>
    <row r="79" spans="2:21" x14ac:dyDescent="0.25">
      <c r="B79" s="52"/>
      <c r="C79" s="113" t="str">
        <f>+CONCATENATE( "El sector " &amp; TEXT(F85,20) &amp; " cuenta con el mayor presupuesto en esta región, con un nivel de ejecución del " &amp; FIXED(K85*100,1) &amp; "%, del mismo modo para proyectos " &amp; TEXT(F86,20)&amp; " se tiene un nivel de avance de " &amp; FIXED(K86*100,1) &amp; "%. Cabe destacar que solo estos dos sectores concentran el " &amp; FIXED(SUM(I85:I86)*100,1) &amp; "% del presupuesto de esta región. ")</f>
        <v xml:space="preserve">El sector TRANSPORTE cuenta con el mayor presupuesto en esta región, con un nivel de ejecución del 28.5%, del mismo modo para proyectos SANEAMIENTO se tiene un nivel de avance de 22.1%. Cabe destacar que solo estos dos sectores concentran el 52.5% del presupuesto de esta región. 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58"/>
    </row>
    <row r="80" spans="2:21" x14ac:dyDescent="0.25">
      <c r="B80" s="5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58"/>
    </row>
    <row r="81" spans="2:15" x14ac:dyDescent="0.25">
      <c r="B81" s="52"/>
      <c r="C81" s="57"/>
      <c r="D81" s="47"/>
      <c r="E81" s="47"/>
      <c r="F81" s="47"/>
      <c r="G81" s="47"/>
      <c r="H81" s="57"/>
      <c r="I81" s="57"/>
      <c r="J81" s="57"/>
      <c r="K81" s="57"/>
      <c r="L81" s="57"/>
      <c r="M81" s="57"/>
      <c r="N81" s="57"/>
      <c r="O81" s="58"/>
    </row>
    <row r="82" spans="2:15" x14ac:dyDescent="0.25">
      <c r="B82" s="52"/>
      <c r="C82" s="57"/>
      <c r="D82" s="47"/>
      <c r="E82" s="114" t="s">
        <v>97</v>
      </c>
      <c r="F82" s="114"/>
      <c r="G82" s="114"/>
      <c r="H82" s="114"/>
      <c r="I82" s="114"/>
      <c r="J82" s="114"/>
      <c r="K82" s="114"/>
      <c r="L82" s="114"/>
      <c r="M82" s="57"/>
      <c r="N82" s="57"/>
      <c r="O82" s="58"/>
    </row>
    <row r="83" spans="2:15" x14ac:dyDescent="0.25">
      <c r="B83" s="52"/>
      <c r="C83" s="57"/>
      <c r="D83" s="47"/>
      <c r="E83" s="5"/>
      <c r="F83" s="115" t="s">
        <v>1</v>
      </c>
      <c r="G83" s="115"/>
      <c r="H83" s="115"/>
      <c r="I83" s="115"/>
      <c r="J83" s="115"/>
      <c r="K83" s="115"/>
      <c r="L83" s="5"/>
      <c r="M83" s="57"/>
      <c r="N83" s="57"/>
      <c r="O83" s="58"/>
    </row>
    <row r="84" spans="2:15" x14ac:dyDescent="0.25">
      <c r="B84" s="52"/>
      <c r="C84" s="57"/>
      <c r="D84" s="47"/>
      <c r="E84" s="28"/>
      <c r="F84" s="116" t="s">
        <v>27</v>
      </c>
      <c r="G84" s="117"/>
      <c r="H84" s="25" t="s">
        <v>25</v>
      </c>
      <c r="I84" s="25" t="s">
        <v>3</v>
      </c>
      <c r="J84" s="19" t="s">
        <v>26</v>
      </c>
      <c r="K84" s="19" t="s">
        <v>23</v>
      </c>
      <c r="L84" s="5"/>
      <c r="M84" s="57"/>
      <c r="N84" s="57"/>
      <c r="O84" s="58"/>
    </row>
    <row r="85" spans="2:15" x14ac:dyDescent="0.25">
      <c r="B85" s="52"/>
      <c r="C85" s="57"/>
      <c r="D85" s="47"/>
      <c r="E85" s="28"/>
      <c r="F85" s="20" t="s">
        <v>54</v>
      </c>
      <c r="G85" s="26"/>
      <c r="H85" s="18">
        <v>1327.020912</v>
      </c>
      <c r="I85" s="23">
        <f>+H85/H$93</f>
        <v>0.30563239066809544</v>
      </c>
      <c r="J85" s="18">
        <v>378.37396100000001</v>
      </c>
      <c r="K85" s="23">
        <f>+J85/H85</f>
        <v>0.2851303680133716</v>
      </c>
      <c r="L85" s="5"/>
      <c r="M85" s="57"/>
      <c r="N85" s="57"/>
      <c r="O85" s="58"/>
    </row>
    <row r="86" spans="2:15" x14ac:dyDescent="0.25">
      <c r="B86" s="52"/>
      <c r="C86" s="57"/>
      <c r="D86" s="47"/>
      <c r="E86" s="28"/>
      <c r="F86" s="20" t="s">
        <v>55</v>
      </c>
      <c r="G86" s="26"/>
      <c r="H86" s="18">
        <v>950.33204899999998</v>
      </c>
      <c r="I86" s="23">
        <f t="shared" ref="I86:I93" si="15">+H86/H$93</f>
        <v>0.21887541743907321</v>
      </c>
      <c r="J86" s="18">
        <v>210.22566899999998</v>
      </c>
      <c r="K86" s="23">
        <f t="shared" ref="K86:K93" si="16">+J86/H86</f>
        <v>0.22121285841218641</v>
      </c>
      <c r="L86" s="5"/>
      <c r="M86" s="57"/>
      <c r="N86" s="57"/>
      <c r="O86" s="58"/>
    </row>
    <row r="87" spans="2:15" x14ac:dyDescent="0.25">
      <c r="B87" s="52"/>
      <c r="C87" s="57"/>
      <c r="D87" s="47"/>
      <c r="E87" s="28"/>
      <c r="F87" s="20" t="s">
        <v>56</v>
      </c>
      <c r="G87" s="26"/>
      <c r="H87" s="18">
        <v>650.39616299999989</v>
      </c>
      <c r="I87" s="23">
        <f t="shared" si="15"/>
        <v>0.14979578119794262</v>
      </c>
      <c r="J87" s="18">
        <v>144.011449</v>
      </c>
      <c r="K87" s="23">
        <f t="shared" si="16"/>
        <v>0.22142112329774002</v>
      </c>
      <c r="L87" s="5"/>
      <c r="M87" s="57"/>
      <c r="N87" s="57"/>
      <c r="O87" s="58"/>
    </row>
    <row r="88" spans="2:15" x14ac:dyDescent="0.25">
      <c r="B88" s="52"/>
      <c r="C88" s="57"/>
      <c r="D88" s="47"/>
      <c r="E88" s="28"/>
      <c r="F88" s="20" t="s">
        <v>62</v>
      </c>
      <c r="G88" s="26"/>
      <c r="H88" s="18">
        <v>360.18658600000003</v>
      </c>
      <c r="I88" s="23">
        <f t="shared" si="15"/>
        <v>8.2956256657513452E-2</v>
      </c>
      <c r="J88" s="18">
        <v>72.671153000000004</v>
      </c>
      <c r="K88" s="23">
        <f t="shared" si="16"/>
        <v>0.20175974293501311</v>
      </c>
      <c r="L88" s="5"/>
      <c r="M88" s="57"/>
      <c r="N88" s="57"/>
      <c r="O88" s="58"/>
    </row>
    <row r="89" spans="2:15" x14ac:dyDescent="0.25">
      <c r="B89" s="52"/>
      <c r="C89" s="57"/>
      <c r="D89" s="47"/>
      <c r="E89" s="28"/>
      <c r="F89" s="20" t="s">
        <v>57</v>
      </c>
      <c r="G89" s="26"/>
      <c r="H89" s="18">
        <v>288.50253300000003</v>
      </c>
      <c r="I89" s="23">
        <f t="shared" si="15"/>
        <v>6.6446367255583311E-2</v>
      </c>
      <c r="J89" s="18">
        <v>45.527144</v>
      </c>
      <c r="K89" s="23">
        <f t="shared" si="16"/>
        <v>0.15780500616956453</v>
      </c>
      <c r="L89" s="5"/>
      <c r="M89" s="57"/>
      <c r="N89" s="57"/>
      <c r="O89" s="58"/>
    </row>
    <row r="90" spans="2:15" x14ac:dyDescent="0.25">
      <c r="B90" s="52"/>
      <c r="C90" s="57"/>
      <c r="D90" s="47"/>
      <c r="E90" s="28"/>
      <c r="F90" s="20" t="s">
        <v>60</v>
      </c>
      <c r="G90" s="26"/>
      <c r="H90" s="18">
        <v>135.76022700000001</v>
      </c>
      <c r="I90" s="23">
        <f t="shared" si="15"/>
        <v>3.1267572621081138E-2</v>
      </c>
      <c r="J90" s="18">
        <v>39.025022999999997</v>
      </c>
      <c r="K90" s="23">
        <f t="shared" si="16"/>
        <v>0.28745549313202012</v>
      </c>
      <c r="L90" s="5"/>
      <c r="M90" s="57"/>
      <c r="N90" s="57"/>
      <c r="O90" s="58"/>
    </row>
    <row r="91" spans="2:15" x14ac:dyDescent="0.25">
      <c r="B91" s="52"/>
      <c r="C91" s="57"/>
      <c r="D91" s="47"/>
      <c r="E91" s="28"/>
      <c r="F91" s="20" t="s">
        <v>58</v>
      </c>
      <c r="G91" s="26"/>
      <c r="H91" s="18">
        <v>116.21530000000001</v>
      </c>
      <c r="I91" s="23">
        <f t="shared" si="15"/>
        <v>2.6766089102301893E-2</v>
      </c>
      <c r="J91" s="18">
        <v>19.558524999999999</v>
      </c>
      <c r="K91" s="23">
        <f t="shared" si="16"/>
        <v>0.16829561167935717</v>
      </c>
      <c r="L91" s="5"/>
      <c r="M91" s="57"/>
      <c r="N91" s="57"/>
      <c r="O91" s="58"/>
    </row>
    <row r="92" spans="2:15" x14ac:dyDescent="0.25">
      <c r="B92" s="52"/>
      <c r="C92" s="57"/>
      <c r="D92" s="47"/>
      <c r="E92" s="28"/>
      <c r="F92" s="20" t="s">
        <v>61</v>
      </c>
      <c r="G92" s="26"/>
      <c r="H92" s="18">
        <v>513.471948</v>
      </c>
      <c r="I92" s="23">
        <f t="shared" si="15"/>
        <v>0.11826012505840902</v>
      </c>
      <c r="J92" s="18">
        <v>94.994373000000039</v>
      </c>
      <c r="K92" s="23">
        <f t="shared" si="16"/>
        <v>0.18500401700620273</v>
      </c>
      <c r="L92" s="5"/>
      <c r="M92" s="57"/>
      <c r="N92" s="57"/>
      <c r="O92" s="58"/>
    </row>
    <row r="93" spans="2:15" x14ac:dyDescent="0.25">
      <c r="B93" s="52"/>
      <c r="C93" s="57"/>
      <c r="D93" s="47"/>
      <c r="E93" s="28"/>
      <c r="F93" s="21" t="s">
        <v>0</v>
      </c>
      <c r="G93" s="27"/>
      <c r="H93" s="14">
        <f>SUM(H85:H92)</f>
        <v>4341.8857179999995</v>
      </c>
      <c r="I93" s="22">
        <f t="shared" si="15"/>
        <v>1</v>
      </c>
      <c r="J93" s="15">
        <f>SUM(J85:J92)</f>
        <v>1004.387297</v>
      </c>
      <c r="K93" s="22">
        <f t="shared" si="16"/>
        <v>0.23132513433878457</v>
      </c>
      <c r="L93" s="5"/>
      <c r="M93" s="57"/>
      <c r="N93" s="57"/>
      <c r="O93" s="58"/>
    </row>
    <row r="94" spans="2:15" x14ac:dyDescent="0.25">
      <c r="B94" s="52"/>
      <c r="C94" s="57"/>
      <c r="D94" s="57"/>
      <c r="E94" s="47"/>
      <c r="F94" s="118" t="s">
        <v>77</v>
      </c>
      <c r="G94" s="118"/>
      <c r="H94" s="118"/>
      <c r="I94" s="118"/>
      <c r="J94" s="118"/>
      <c r="K94" s="118"/>
      <c r="L94" s="47"/>
      <c r="M94" s="57"/>
      <c r="N94" s="57"/>
      <c r="O94" s="58"/>
    </row>
    <row r="95" spans="2:15" x14ac:dyDescent="0.25"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5"/>
    </row>
  </sheetData>
  <sortState ref="R26:T29">
    <sortCondition descending="1" ref="S26:S29"/>
  </sortState>
  <mergeCells count="33">
    <mergeCell ref="F33:K33"/>
    <mergeCell ref="C43:N45"/>
    <mergeCell ref="E46:L46"/>
    <mergeCell ref="E47:L47"/>
    <mergeCell ref="E48:F49"/>
    <mergeCell ref="G48:I48"/>
    <mergeCell ref="J48:L48"/>
    <mergeCell ref="J13:L13"/>
    <mergeCell ref="E20:L20"/>
    <mergeCell ref="C22:N23"/>
    <mergeCell ref="E25:L25"/>
    <mergeCell ref="F26:K26"/>
    <mergeCell ref="F94:K94"/>
    <mergeCell ref="F67:G67"/>
    <mergeCell ref="F73:K73"/>
    <mergeCell ref="B1:O2"/>
    <mergeCell ref="C41:N41"/>
    <mergeCell ref="C7:N7"/>
    <mergeCell ref="C8:N9"/>
    <mergeCell ref="E11:L11"/>
    <mergeCell ref="E12:L12"/>
    <mergeCell ref="E13:F14"/>
    <mergeCell ref="E54:L54"/>
    <mergeCell ref="C60:N60"/>
    <mergeCell ref="C62:N63"/>
    <mergeCell ref="E65:L65"/>
    <mergeCell ref="F66:K66"/>
    <mergeCell ref="G13:I13"/>
    <mergeCell ref="C78:N78"/>
    <mergeCell ref="C79:N80"/>
    <mergeCell ref="E82:L82"/>
    <mergeCell ref="F83:K83"/>
    <mergeCell ref="F84:G84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13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8" customWidth="1"/>
    <col min="16" max="16" width="11.7109375" style="1" customWidth="1"/>
    <col min="17" max="16384" width="11.42578125" style="1" hidden="1"/>
  </cols>
  <sheetData>
    <row r="1" spans="2:15" x14ac:dyDescent="0.25">
      <c r="B1" s="136" t="s">
        <v>103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2:15" x14ac:dyDescent="0.25">
      <c r="B7" s="52"/>
      <c r="C7" s="112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53"/>
    </row>
    <row r="8" spans="2:15" x14ac:dyDescent="0.25">
      <c r="B8" s="5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3"/>
    </row>
    <row r="9" spans="2:15" x14ac:dyDescent="0.25">
      <c r="B9" s="52"/>
      <c r="C9" s="113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275.2 millones lo que equivale a un avance en la ejecución del presupuesto del 23.5%. Por niveles de gobierno, el Gobierno Nacional viene ejecutando el 28.9% del presupuesto para esta región, seguido del Gobierno Regional (16.9%) y de los gobiernos locales en conjunto que tienen una ejecución del 23.7%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5"/>
    </row>
    <row r="10" spans="2:15" x14ac:dyDescent="0.25">
      <c r="B10" s="5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55"/>
    </row>
    <row r="11" spans="2:15" x14ac:dyDescent="0.25">
      <c r="B11" s="52"/>
      <c r="C11" s="56"/>
      <c r="D11" s="56"/>
      <c r="E11" s="56"/>
      <c r="F11" s="57"/>
      <c r="G11" s="57"/>
      <c r="H11" s="57"/>
      <c r="I11" s="57"/>
      <c r="J11" s="57"/>
      <c r="K11" s="57"/>
      <c r="L11" s="56"/>
      <c r="M11" s="56"/>
      <c r="N11" s="56"/>
      <c r="O11" s="55"/>
    </row>
    <row r="12" spans="2:15" x14ac:dyDescent="0.25">
      <c r="B12" s="52"/>
      <c r="C12" s="56"/>
      <c r="E12" s="131" t="s">
        <v>78</v>
      </c>
      <c r="F12" s="132"/>
      <c r="G12" s="132"/>
      <c r="H12" s="132"/>
      <c r="I12" s="132"/>
      <c r="J12" s="132"/>
      <c r="K12" s="132"/>
      <c r="L12" s="132"/>
      <c r="M12" s="56"/>
      <c r="N12" s="56"/>
      <c r="O12" s="55"/>
    </row>
    <row r="13" spans="2:15" x14ac:dyDescent="0.25">
      <c r="B13" s="52"/>
      <c r="C13" s="56"/>
      <c r="E13" s="123" t="s">
        <v>17</v>
      </c>
      <c r="F13" s="123"/>
      <c r="G13" s="123"/>
      <c r="H13" s="123"/>
      <c r="I13" s="123"/>
      <c r="J13" s="123"/>
      <c r="K13" s="123"/>
      <c r="L13" s="123"/>
      <c r="M13" s="56"/>
      <c r="N13" s="56"/>
      <c r="O13" s="55"/>
    </row>
    <row r="14" spans="2:15" x14ac:dyDescent="0.25">
      <c r="B14" s="52"/>
      <c r="C14" s="57"/>
      <c r="E14" s="124" t="s">
        <v>16</v>
      </c>
      <c r="F14" s="125"/>
      <c r="G14" s="129" t="s">
        <v>74</v>
      </c>
      <c r="H14" s="129"/>
      <c r="I14" s="129"/>
      <c r="J14" s="129">
        <v>2017</v>
      </c>
      <c r="K14" s="129"/>
      <c r="L14" s="129"/>
      <c r="M14" s="57"/>
      <c r="N14" s="57"/>
      <c r="O14" s="58"/>
    </row>
    <row r="15" spans="2:15" x14ac:dyDescent="0.25">
      <c r="B15" s="52"/>
      <c r="C15" s="57"/>
      <c r="E15" s="126"/>
      <c r="F15" s="127"/>
      <c r="G15" s="45" t="s">
        <v>11</v>
      </c>
      <c r="H15" s="45" t="s">
        <v>12</v>
      </c>
      <c r="I15" s="45" t="s">
        <v>13</v>
      </c>
      <c r="J15" s="45" t="s">
        <v>11</v>
      </c>
      <c r="K15" s="45" t="s">
        <v>12</v>
      </c>
      <c r="L15" s="45" t="s">
        <v>13</v>
      </c>
      <c r="M15" s="57"/>
      <c r="N15" s="57"/>
      <c r="O15" s="58"/>
    </row>
    <row r="16" spans="2:15" x14ac:dyDescent="0.25">
      <c r="B16" s="52"/>
      <c r="C16" s="57"/>
      <c r="E16" s="10" t="s">
        <v>14</v>
      </c>
      <c r="F16" s="59"/>
      <c r="G16" s="7">
        <v>461.9</v>
      </c>
      <c r="H16" s="7">
        <v>133.41968199999999</v>
      </c>
      <c r="I16" s="8">
        <f>+H16/G16</f>
        <v>0.28884971205888721</v>
      </c>
      <c r="J16" s="7">
        <v>373.02720199999999</v>
      </c>
      <c r="K16" s="7">
        <v>337.00510599999996</v>
      </c>
      <c r="L16" s="8">
        <f t="shared" ref="L16:L19" si="0">+K16/J16</f>
        <v>0.90343305848242128</v>
      </c>
      <c r="M16" s="17">
        <f>+(I16-L16)*100</f>
        <v>-61.458334642353407</v>
      </c>
      <c r="N16" s="57"/>
      <c r="O16" s="58"/>
    </row>
    <row r="17" spans="2:15" x14ac:dyDescent="0.25">
      <c r="B17" s="52"/>
      <c r="C17" s="57"/>
      <c r="E17" s="10" t="s">
        <v>15</v>
      </c>
      <c r="F17" s="59"/>
      <c r="G17" s="7">
        <v>381.45267800000005</v>
      </c>
      <c r="H17" s="7">
        <v>64.425246000000001</v>
      </c>
      <c r="I17" s="8">
        <f t="shared" ref="I17:I19" si="1">+H17/G17</f>
        <v>0.16889446506913761</v>
      </c>
      <c r="J17" s="7">
        <v>328.18473899999998</v>
      </c>
      <c r="K17" s="7">
        <v>242.66367199999999</v>
      </c>
      <c r="L17" s="8">
        <f t="shared" si="0"/>
        <v>0.73941181037062176</v>
      </c>
      <c r="M17" s="17">
        <f t="shared" ref="M17:M19" si="2">+(I17-L17)*100</f>
        <v>-57.051734530148416</v>
      </c>
      <c r="N17" s="57"/>
      <c r="O17" s="58"/>
    </row>
    <row r="18" spans="2:15" x14ac:dyDescent="0.25">
      <c r="B18" s="52"/>
      <c r="C18" s="57"/>
      <c r="E18" s="10" t="s">
        <v>10</v>
      </c>
      <c r="F18" s="59"/>
      <c r="G18" s="7">
        <v>325.92073000000005</v>
      </c>
      <c r="H18" s="7">
        <v>77.403653000000006</v>
      </c>
      <c r="I18" s="8">
        <f t="shared" si="1"/>
        <v>0.23749226690796868</v>
      </c>
      <c r="J18" s="7">
        <v>428.75069699999995</v>
      </c>
      <c r="K18" s="7">
        <v>246.46438800000001</v>
      </c>
      <c r="L18" s="8">
        <f t="shared" si="0"/>
        <v>0.57484311914716268</v>
      </c>
      <c r="M18" s="17">
        <f t="shared" si="2"/>
        <v>-33.735085223919405</v>
      </c>
      <c r="N18" s="57"/>
      <c r="O18" s="58"/>
    </row>
    <row r="19" spans="2:15" x14ac:dyDescent="0.25">
      <c r="B19" s="52"/>
      <c r="C19" s="57"/>
      <c r="E19" s="12" t="s">
        <v>0</v>
      </c>
      <c r="F19" s="13"/>
      <c r="G19" s="14">
        <f t="shared" ref="G19:H19" si="3">SUM(G16:G18)</f>
        <v>1169.273408</v>
      </c>
      <c r="H19" s="15">
        <f t="shared" si="3"/>
        <v>275.248581</v>
      </c>
      <c r="I19" s="16">
        <f t="shared" si="1"/>
        <v>0.23540138612303069</v>
      </c>
      <c r="J19" s="14">
        <f t="shared" ref="J19:K19" si="4">SUM(J16:J18)</f>
        <v>1129.962638</v>
      </c>
      <c r="K19" s="14">
        <f t="shared" si="4"/>
        <v>826.13316599999996</v>
      </c>
      <c r="L19" s="16">
        <f t="shared" si="0"/>
        <v>0.7311154707400157</v>
      </c>
      <c r="M19" s="17">
        <f t="shared" si="2"/>
        <v>-49.571408461698503</v>
      </c>
      <c r="N19" s="57"/>
      <c r="O19" s="58"/>
    </row>
    <row r="20" spans="2:15" x14ac:dyDescent="0.25">
      <c r="B20" s="52"/>
      <c r="C20" s="57"/>
      <c r="E20" s="69" t="s">
        <v>75</v>
      </c>
      <c r="M20" s="60"/>
      <c r="N20" s="57"/>
      <c r="O20" s="58"/>
    </row>
    <row r="21" spans="2:15" x14ac:dyDescent="0.25">
      <c r="B21" s="52"/>
      <c r="C21" s="57"/>
      <c r="D21" s="57"/>
      <c r="E21" s="133" t="s">
        <v>73</v>
      </c>
      <c r="F21" s="133"/>
      <c r="G21" s="133"/>
      <c r="H21" s="133"/>
      <c r="I21" s="133"/>
      <c r="J21" s="133"/>
      <c r="K21" s="133"/>
      <c r="L21" s="133"/>
      <c r="M21" s="60"/>
      <c r="N21" s="57"/>
      <c r="O21" s="58"/>
    </row>
    <row r="22" spans="2:15" x14ac:dyDescent="0.25">
      <c r="B22" s="52"/>
      <c r="C22" s="57"/>
      <c r="D22" s="57"/>
      <c r="E22" s="70"/>
      <c r="F22" s="70"/>
      <c r="G22" s="70"/>
      <c r="H22" s="70"/>
      <c r="I22" s="70"/>
      <c r="J22" s="70"/>
      <c r="K22" s="70"/>
      <c r="L22" s="70"/>
      <c r="M22" s="60"/>
      <c r="N22" s="57"/>
      <c r="O22" s="58"/>
    </row>
    <row r="23" spans="2:15" ht="15" customHeight="1" x14ac:dyDescent="0.25">
      <c r="B23" s="52"/>
      <c r="C23" s="113" t="str">
        <f>+CONCATENATE("El avance del presupuesto para proyectos productivos se encuentra al " &amp; FIXED(K29*100,1) &amp; "%, mientras que para los proyectos del tipo social se registra un avance del " &amp; FIXED(K30*100,1) &amp;"% al 06 de junio 2018. Cabe resaltar que estos dos tipos de proyectos absorben el " &amp; FIXED(SUM(I29:I30)*100,1) &amp; "% del presupuesto total en esta región.")</f>
        <v>El avance del presupuesto para proyectos productivos se encuentra al 21.9%, mientras que para los proyectos del tipo social se registra un avance del 25.8% al 06 de junio 2018. Cabe resaltar que estos dos tipos de proyectos absorben el 97.1% del presupuesto total en esta región.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58"/>
    </row>
    <row r="24" spans="2:15" x14ac:dyDescent="0.25">
      <c r="B24" s="5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58"/>
    </row>
    <row r="25" spans="2:15" x14ac:dyDescent="0.25">
      <c r="B25" s="52"/>
      <c r="C25" s="57"/>
      <c r="D25" s="57"/>
      <c r="E25" s="47"/>
      <c r="F25" s="47"/>
      <c r="G25" s="47"/>
      <c r="H25" s="47"/>
      <c r="I25" s="47"/>
      <c r="J25" s="47"/>
      <c r="K25" s="47"/>
      <c r="L25" s="47"/>
      <c r="M25" s="57"/>
      <c r="N25" s="57"/>
      <c r="O25" s="58"/>
    </row>
    <row r="26" spans="2:15" x14ac:dyDescent="0.25">
      <c r="B26" s="52"/>
      <c r="C26" s="57"/>
      <c r="D26" s="57"/>
      <c r="E26" s="130" t="s">
        <v>79</v>
      </c>
      <c r="F26" s="130"/>
      <c r="G26" s="130"/>
      <c r="H26" s="130"/>
      <c r="I26" s="130"/>
      <c r="J26" s="130"/>
      <c r="K26" s="130"/>
      <c r="L26" s="130"/>
      <c r="M26" s="57"/>
      <c r="N26" s="57"/>
      <c r="O26" s="58"/>
    </row>
    <row r="27" spans="2:15" x14ac:dyDescent="0.25">
      <c r="B27" s="52"/>
      <c r="C27" s="57"/>
      <c r="D27" s="57"/>
      <c r="E27" s="5"/>
      <c r="F27" s="115" t="s">
        <v>1</v>
      </c>
      <c r="G27" s="115"/>
      <c r="H27" s="115"/>
      <c r="I27" s="115"/>
      <c r="J27" s="115"/>
      <c r="K27" s="115"/>
      <c r="L27" s="5"/>
      <c r="M27" s="57"/>
      <c r="N27" s="57"/>
      <c r="O27" s="58"/>
    </row>
    <row r="28" spans="2:15" x14ac:dyDescent="0.25">
      <c r="B28" s="52"/>
      <c r="C28" s="57"/>
      <c r="D28" s="57"/>
      <c r="E28" s="47"/>
      <c r="F28" s="119" t="s">
        <v>37</v>
      </c>
      <c r="G28" s="119"/>
      <c r="H28" s="19" t="s">
        <v>11</v>
      </c>
      <c r="I28" s="19" t="s">
        <v>21</v>
      </c>
      <c r="J28" s="19" t="s">
        <v>22</v>
      </c>
      <c r="K28" s="19" t="s">
        <v>23</v>
      </c>
      <c r="L28" s="47"/>
      <c r="M28" s="57"/>
      <c r="N28" s="57"/>
      <c r="O28" s="58"/>
    </row>
    <row r="29" spans="2:15" x14ac:dyDescent="0.25">
      <c r="B29" s="52"/>
      <c r="C29" s="57"/>
      <c r="D29" s="57"/>
      <c r="E29" s="47"/>
      <c r="F29" s="20" t="s">
        <v>18</v>
      </c>
      <c r="G29" s="11"/>
      <c r="H29" s="90">
        <v>761.1112270000001</v>
      </c>
      <c r="I29" s="23">
        <f>+H29/H$33</f>
        <v>0.65092665393105398</v>
      </c>
      <c r="J29" s="91">
        <v>166.58196600000002</v>
      </c>
      <c r="K29" s="23">
        <f>+J29/H29</f>
        <v>0.21886678331707227</v>
      </c>
      <c r="L29" s="47"/>
      <c r="M29" s="57"/>
      <c r="N29" s="57"/>
      <c r="O29" s="58"/>
    </row>
    <row r="30" spans="2:15" x14ac:dyDescent="0.25">
      <c r="B30" s="52"/>
      <c r="C30" s="57"/>
      <c r="D30" s="57"/>
      <c r="E30" s="47"/>
      <c r="F30" s="20" t="s">
        <v>19</v>
      </c>
      <c r="G30" s="11"/>
      <c r="H30" s="91">
        <v>373.97300000000001</v>
      </c>
      <c r="I30" s="23">
        <f t="shared" ref="I30:I32" si="5">+H30/H$33</f>
        <v>0.31983366545525682</v>
      </c>
      <c r="J30" s="91">
        <v>96.664236999999986</v>
      </c>
      <c r="K30" s="23">
        <f t="shared" ref="K30:K33" si="6">+J30/H30</f>
        <v>0.25847918700013101</v>
      </c>
      <c r="L30" s="47"/>
      <c r="M30" s="57"/>
      <c r="N30" s="57"/>
      <c r="O30" s="58"/>
    </row>
    <row r="31" spans="2:15" x14ac:dyDescent="0.25">
      <c r="B31" s="52"/>
      <c r="C31" s="57"/>
      <c r="D31" s="57"/>
      <c r="E31" s="47"/>
      <c r="F31" s="20" t="s">
        <v>28</v>
      </c>
      <c r="G31" s="11"/>
      <c r="H31" s="91">
        <v>13.061952999999999</v>
      </c>
      <c r="I31" s="23">
        <f t="shared" si="5"/>
        <v>1.1170999794087508E-2</v>
      </c>
      <c r="J31" s="91">
        <v>3.696291</v>
      </c>
      <c r="K31" s="23">
        <f t="shared" si="6"/>
        <v>0.28298149595240468</v>
      </c>
      <c r="L31" s="47"/>
      <c r="M31" s="57"/>
      <c r="N31" s="57"/>
      <c r="O31" s="58"/>
    </row>
    <row r="32" spans="2:15" x14ac:dyDescent="0.25">
      <c r="B32" s="52"/>
      <c r="C32" s="57"/>
      <c r="D32" s="57"/>
      <c r="E32" s="47"/>
      <c r="F32" s="20" t="s">
        <v>20</v>
      </c>
      <c r="G32" s="11"/>
      <c r="H32" s="91">
        <v>21.127228000000002</v>
      </c>
      <c r="I32" s="23">
        <f t="shared" si="5"/>
        <v>1.8068680819601775E-2</v>
      </c>
      <c r="J32" s="91">
        <v>8.3060870000000016</v>
      </c>
      <c r="K32" s="23">
        <f t="shared" si="6"/>
        <v>0.39314608617846131</v>
      </c>
      <c r="L32" s="47"/>
      <c r="M32" s="57"/>
      <c r="N32" s="57"/>
      <c r="O32" s="58"/>
    </row>
    <row r="33" spans="2:15" x14ac:dyDescent="0.25">
      <c r="B33" s="52"/>
      <c r="C33" s="57"/>
      <c r="D33" s="57"/>
      <c r="E33" s="47"/>
      <c r="F33" s="21" t="s">
        <v>0</v>
      </c>
      <c r="G33" s="13"/>
      <c r="H33" s="14">
        <f>SUM(H29:H32)</f>
        <v>1169.273408</v>
      </c>
      <c r="I33" s="22">
        <f>SUM(I29:I32)</f>
        <v>1</v>
      </c>
      <c r="J33" s="89">
        <f>SUM(J29:J32)</f>
        <v>275.248581</v>
      </c>
      <c r="K33" s="22">
        <f t="shared" si="6"/>
        <v>0.23540138612303069</v>
      </c>
      <c r="L33" s="47"/>
      <c r="M33" s="57"/>
      <c r="N33" s="57"/>
      <c r="O33" s="58"/>
    </row>
    <row r="34" spans="2:15" x14ac:dyDescent="0.25">
      <c r="B34" s="52"/>
      <c r="C34" s="57"/>
      <c r="E34" s="47"/>
      <c r="F34" s="118" t="s">
        <v>77</v>
      </c>
      <c r="G34" s="118"/>
      <c r="H34" s="118"/>
      <c r="I34" s="118"/>
      <c r="J34" s="118"/>
      <c r="K34" s="118"/>
      <c r="L34" s="47"/>
      <c r="N34" s="57"/>
      <c r="O34" s="58"/>
    </row>
    <row r="35" spans="2:15" x14ac:dyDescent="0.25">
      <c r="B35" s="52"/>
      <c r="C35" s="57"/>
      <c r="E35" s="47"/>
      <c r="F35" s="47"/>
      <c r="G35" s="47"/>
      <c r="H35" s="61"/>
      <c r="I35" s="62"/>
      <c r="J35" s="61"/>
      <c r="K35" s="62"/>
      <c r="L35" s="47"/>
      <c r="N35" s="57"/>
      <c r="O35" s="58"/>
    </row>
    <row r="36" spans="2:15" x14ac:dyDescent="0.25">
      <c r="B36" s="52"/>
      <c r="C36" s="113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26.4%, del mismo modo para proyectos SANEAMIENTO se tiene un nivel de avance de 33.8%. Cabe destacar que solo estos dos sectores concentran el 57.5% del presupuesto de esta región. 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58"/>
    </row>
    <row r="37" spans="2:15" x14ac:dyDescent="0.25">
      <c r="B37" s="5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58"/>
    </row>
    <row r="38" spans="2:15" x14ac:dyDescent="0.25">
      <c r="B38" s="52"/>
      <c r="C38" s="57"/>
      <c r="D38" s="47"/>
      <c r="E38" s="47"/>
      <c r="F38" s="47"/>
      <c r="G38" s="47"/>
      <c r="H38" s="57"/>
      <c r="I38" s="57"/>
      <c r="J38" s="57"/>
      <c r="K38" s="57"/>
      <c r="L38" s="57"/>
      <c r="M38" s="57"/>
      <c r="N38" s="57"/>
      <c r="O38" s="58"/>
    </row>
    <row r="39" spans="2:15" x14ac:dyDescent="0.25">
      <c r="B39" s="52"/>
      <c r="C39" s="57"/>
      <c r="D39" s="47"/>
      <c r="E39" s="114" t="s">
        <v>80</v>
      </c>
      <c r="F39" s="114"/>
      <c r="G39" s="114"/>
      <c r="H39" s="114"/>
      <c r="I39" s="114"/>
      <c r="J39" s="114"/>
      <c r="K39" s="114"/>
      <c r="L39" s="114"/>
      <c r="M39" s="57"/>
      <c r="N39" s="57"/>
      <c r="O39" s="58"/>
    </row>
    <row r="40" spans="2:15" x14ac:dyDescent="0.25">
      <c r="B40" s="52"/>
      <c r="C40" s="57"/>
      <c r="D40" s="47"/>
      <c r="E40" s="5"/>
      <c r="F40" s="115" t="s">
        <v>1</v>
      </c>
      <c r="G40" s="115"/>
      <c r="H40" s="115"/>
      <c r="I40" s="115"/>
      <c r="J40" s="115"/>
      <c r="K40" s="115"/>
      <c r="L40" s="5"/>
      <c r="M40" s="57"/>
      <c r="N40" s="57"/>
      <c r="O40" s="58"/>
    </row>
    <row r="41" spans="2:15" x14ac:dyDescent="0.25">
      <c r="B41" s="52"/>
      <c r="C41" s="57"/>
      <c r="D41" s="47"/>
      <c r="E41" s="28"/>
      <c r="F41" s="116" t="s">
        <v>27</v>
      </c>
      <c r="G41" s="117"/>
      <c r="H41" s="25" t="s">
        <v>25</v>
      </c>
      <c r="I41" s="25" t="s">
        <v>3</v>
      </c>
      <c r="J41" s="19" t="s">
        <v>26</v>
      </c>
      <c r="K41" s="19" t="s">
        <v>23</v>
      </c>
      <c r="L41" s="5"/>
      <c r="M41" s="57"/>
      <c r="N41" s="57"/>
      <c r="O41" s="58"/>
    </row>
    <row r="42" spans="2:15" x14ac:dyDescent="0.25">
      <c r="B42" s="52"/>
      <c r="C42" s="57"/>
      <c r="D42" s="47"/>
      <c r="E42" s="28"/>
      <c r="F42" s="20" t="s">
        <v>54</v>
      </c>
      <c r="G42" s="26"/>
      <c r="H42" s="91">
        <v>495.63414899999998</v>
      </c>
      <c r="I42" s="23">
        <f>+H42/H$50</f>
        <v>0.42388216956696578</v>
      </c>
      <c r="J42" s="91">
        <v>130.95106100000001</v>
      </c>
      <c r="K42" s="23">
        <f>+J42/H42</f>
        <v>0.26420911727775243</v>
      </c>
      <c r="L42" s="5"/>
      <c r="M42" s="57"/>
      <c r="N42" s="57"/>
      <c r="O42" s="58"/>
    </row>
    <row r="43" spans="2:15" x14ac:dyDescent="0.25">
      <c r="B43" s="52"/>
      <c r="C43" s="57"/>
      <c r="D43" s="47"/>
      <c r="E43" s="28"/>
      <c r="F43" s="20" t="s">
        <v>55</v>
      </c>
      <c r="G43" s="26"/>
      <c r="H43" s="91">
        <v>176.17610100000002</v>
      </c>
      <c r="I43" s="23">
        <f t="shared" ref="I43:I49" si="7">+H43/H$50</f>
        <v>0.1506714338961517</v>
      </c>
      <c r="J43" s="91">
        <v>59.552653999999997</v>
      </c>
      <c r="K43" s="23">
        <f t="shared" ref="K43:K50" si="8">+J43/H43</f>
        <v>0.33802912916094102</v>
      </c>
      <c r="L43" s="5"/>
      <c r="M43" s="57"/>
      <c r="N43" s="57"/>
      <c r="O43" s="58"/>
    </row>
    <row r="44" spans="2:15" x14ac:dyDescent="0.25">
      <c r="B44" s="52"/>
      <c r="C44" s="57"/>
      <c r="D44" s="47"/>
      <c r="E44" s="28"/>
      <c r="F44" s="20" t="s">
        <v>57</v>
      </c>
      <c r="G44" s="26"/>
      <c r="H44" s="91">
        <v>174.36605500000002</v>
      </c>
      <c r="I44" s="23">
        <f t="shared" si="7"/>
        <v>0.149123424690079</v>
      </c>
      <c r="J44" s="91">
        <v>18.349902</v>
      </c>
      <c r="K44" s="23">
        <f t="shared" si="8"/>
        <v>0.10523781133890997</v>
      </c>
      <c r="L44" s="5"/>
      <c r="M44" s="57"/>
      <c r="N44" s="57"/>
      <c r="O44" s="58"/>
    </row>
    <row r="45" spans="2:15" x14ac:dyDescent="0.25">
      <c r="B45" s="52"/>
      <c r="C45" s="57"/>
      <c r="D45" s="47"/>
      <c r="E45" s="28"/>
      <c r="F45" s="20" t="s">
        <v>56</v>
      </c>
      <c r="G45" s="26"/>
      <c r="H45" s="91">
        <v>136.30302599999999</v>
      </c>
      <c r="I45" s="23">
        <f t="shared" si="7"/>
        <v>0.11657070542050674</v>
      </c>
      <c r="J45" s="91">
        <v>29.839451</v>
      </c>
      <c r="K45" s="23">
        <f t="shared" si="8"/>
        <v>0.21891994532828643</v>
      </c>
      <c r="L45" s="5"/>
      <c r="M45" s="57"/>
      <c r="N45" s="57"/>
      <c r="O45" s="58"/>
    </row>
    <row r="46" spans="2:15" x14ac:dyDescent="0.25">
      <c r="B46" s="52"/>
      <c r="C46" s="57"/>
      <c r="D46" s="47"/>
      <c r="E46" s="28"/>
      <c r="F46" s="20" t="s">
        <v>62</v>
      </c>
      <c r="G46" s="26"/>
      <c r="H46" s="91">
        <v>52.680723999999998</v>
      </c>
      <c r="I46" s="23">
        <f t="shared" si="7"/>
        <v>4.5054239358875418E-2</v>
      </c>
      <c r="J46" s="91">
        <v>2.7424949999999999</v>
      </c>
      <c r="K46" s="23">
        <f t="shared" si="8"/>
        <v>5.2058794788013923E-2</v>
      </c>
      <c r="L46" s="5"/>
      <c r="M46" s="57"/>
      <c r="N46" s="57"/>
      <c r="O46" s="58"/>
    </row>
    <row r="47" spans="2:15" x14ac:dyDescent="0.25">
      <c r="B47" s="52"/>
      <c r="C47" s="57"/>
      <c r="D47" s="47"/>
      <c r="E47" s="28"/>
      <c r="F47" s="20" t="s">
        <v>59</v>
      </c>
      <c r="G47" s="26"/>
      <c r="H47" s="91">
        <v>28.348260000000003</v>
      </c>
      <c r="I47" s="23">
        <f t="shared" si="7"/>
        <v>2.4244338241206288E-2</v>
      </c>
      <c r="J47" s="91">
        <v>9.1671560000000003</v>
      </c>
      <c r="K47" s="23">
        <f t="shared" si="8"/>
        <v>0.32337632009865858</v>
      </c>
      <c r="L47" s="5"/>
      <c r="M47" s="57"/>
      <c r="N47" s="57"/>
      <c r="O47" s="58"/>
    </row>
    <row r="48" spans="2:15" x14ac:dyDescent="0.25">
      <c r="B48" s="52"/>
      <c r="C48" s="57"/>
      <c r="D48" s="47"/>
      <c r="E48" s="28"/>
      <c r="F48" s="20" t="s">
        <v>63</v>
      </c>
      <c r="G48" s="26"/>
      <c r="H48" s="91">
        <v>26.194533999999997</v>
      </c>
      <c r="I48" s="23">
        <f t="shared" si="7"/>
        <v>2.2402402911740549E-2</v>
      </c>
      <c r="J48" s="91">
        <v>0.57944299999999993</v>
      </c>
      <c r="K48" s="23">
        <f t="shared" si="8"/>
        <v>2.2120760002831124E-2</v>
      </c>
      <c r="L48" s="5"/>
      <c r="M48" s="57"/>
      <c r="N48" s="57"/>
      <c r="O48" s="58"/>
    </row>
    <row r="49" spans="2:15" x14ac:dyDescent="0.25">
      <c r="B49" s="52"/>
      <c r="C49" s="57"/>
      <c r="D49" s="47"/>
      <c r="E49" s="28"/>
      <c r="F49" s="20" t="s">
        <v>61</v>
      </c>
      <c r="G49" s="26"/>
      <c r="H49" s="91">
        <v>79.570558999999989</v>
      </c>
      <c r="I49" s="23">
        <f t="shared" si="7"/>
        <v>6.8051285914474499E-2</v>
      </c>
      <c r="J49" s="91">
        <v>24.066419000000003</v>
      </c>
      <c r="K49" s="23">
        <f t="shared" si="8"/>
        <v>0.30245381335073951</v>
      </c>
      <c r="L49" s="5"/>
      <c r="M49" s="57"/>
      <c r="N49" s="57"/>
      <c r="O49" s="58"/>
    </row>
    <row r="50" spans="2:15" x14ac:dyDescent="0.25">
      <c r="B50" s="52"/>
      <c r="C50" s="57"/>
      <c r="D50" s="47"/>
      <c r="E50" s="28"/>
      <c r="F50" s="21" t="s">
        <v>0</v>
      </c>
      <c r="G50" s="27"/>
      <c r="H50" s="14">
        <f>SUM(H42:H49)</f>
        <v>1169.273408</v>
      </c>
      <c r="I50" s="22">
        <f>SUM(I42:I49)</f>
        <v>1</v>
      </c>
      <c r="J50" s="89">
        <f>SUM(J42:J49)</f>
        <v>275.248581</v>
      </c>
      <c r="K50" s="22">
        <f t="shared" si="8"/>
        <v>0.23540138612303069</v>
      </c>
      <c r="L50" s="5"/>
      <c r="M50" s="57"/>
      <c r="N50" s="57"/>
      <c r="O50" s="58"/>
    </row>
    <row r="51" spans="2:15" x14ac:dyDescent="0.25">
      <c r="B51" s="52"/>
      <c r="C51" s="57"/>
      <c r="E51" s="47"/>
      <c r="F51" s="118" t="s">
        <v>77</v>
      </c>
      <c r="G51" s="118"/>
      <c r="H51" s="118"/>
      <c r="I51" s="118"/>
      <c r="J51" s="118"/>
      <c r="K51" s="118"/>
      <c r="L51" s="47"/>
      <c r="N51" s="57"/>
      <c r="O51" s="58"/>
    </row>
    <row r="52" spans="2:15" x14ac:dyDescent="0.25">
      <c r="B52" s="52"/>
      <c r="C52" s="57"/>
      <c r="E52" s="47"/>
      <c r="M52" s="57"/>
      <c r="N52" s="57"/>
      <c r="O52" s="58"/>
    </row>
    <row r="53" spans="2:15" ht="15" customHeight="1" x14ac:dyDescent="0.25">
      <c r="B53" s="52"/>
      <c r="C53" s="113" t="str">
        <f>+CONCATENATE("Al 06 de junio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Al 06 de junio  de los 964  proyectos presupuestados para el 2018, 374 no cuentan con ningún avance en ejecución del gasto, mientras que 268 (27.8% de proyectos) no superan el 50,0% de ejecución, 218 proyectos (22.6% del total) tienen un nivel de ejecución mayor al 50,0% pero no culminan al 100% y 104 proyectos por S/ 4.7 millones se han ejecutado al 100,0%.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58"/>
    </row>
    <row r="54" spans="2:15" x14ac:dyDescent="0.25">
      <c r="B54" s="5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58"/>
    </row>
    <row r="55" spans="2:15" x14ac:dyDescent="0.25">
      <c r="B55" s="52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  <row r="56" spans="2:15" x14ac:dyDescent="0.25">
      <c r="B56" s="52"/>
      <c r="C56" s="57"/>
      <c r="D56" s="57"/>
      <c r="E56" s="114" t="s">
        <v>88</v>
      </c>
      <c r="F56" s="114"/>
      <c r="G56" s="114"/>
      <c r="H56" s="114"/>
      <c r="I56" s="114"/>
      <c r="J56" s="114"/>
      <c r="K56" s="114"/>
      <c r="L56" s="114"/>
      <c r="M56" s="28"/>
      <c r="N56" s="28"/>
      <c r="O56" s="92"/>
    </row>
    <row r="57" spans="2:15" x14ac:dyDescent="0.25">
      <c r="B57" s="52"/>
      <c r="C57" s="57"/>
      <c r="D57" s="57"/>
      <c r="E57" s="5"/>
      <c r="F57" s="115" t="s">
        <v>38</v>
      </c>
      <c r="G57" s="115"/>
      <c r="H57" s="115"/>
      <c r="I57" s="115"/>
      <c r="J57" s="115"/>
      <c r="K57" s="115"/>
      <c r="L57" s="5"/>
      <c r="M57" s="28"/>
      <c r="N57" s="28"/>
      <c r="O57" s="92"/>
    </row>
    <row r="58" spans="2:15" x14ac:dyDescent="0.25">
      <c r="B58" s="52"/>
      <c r="C58" s="57"/>
      <c r="D58" s="57"/>
      <c r="E58" s="28"/>
      <c r="F58" s="31" t="s">
        <v>30</v>
      </c>
      <c r="G58" s="19" t="s">
        <v>23</v>
      </c>
      <c r="H58" s="19" t="s">
        <v>25</v>
      </c>
      <c r="I58" s="19" t="s">
        <v>12</v>
      </c>
      <c r="J58" s="19" t="s">
        <v>29</v>
      </c>
      <c r="K58" s="19" t="s">
        <v>3</v>
      </c>
      <c r="L58" s="28"/>
      <c r="M58" s="28" t="s">
        <v>42</v>
      </c>
      <c r="N58" s="28"/>
      <c r="O58" s="92"/>
    </row>
    <row r="59" spans="2:15" x14ac:dyDescent="0.25">
      <c r="B59" s="52"/>
      <c r="C59" s="57"/>
      <c r="D59" s="57"/>
      <c r="E59" s="28"/>
      <c r="F59" s="32" t="s">
        <v>31</v>
      </c>
      <c r="G59" s="23">
        <f>+I59/H59</f>
        <v>0</v>
      </c>
      <c r="H59" s="18">
        <f>+H108+H157+H206</f>
        <v>322.04800199999988</v>
      </c>
      <c r="I59" s="18">
        <f t="shared" ref="I59:J62" si="9">+I108+I157+I206</f>
        <v>0</v>
      </c>
      <c r="J59" s="18">
        <f t="shared" si="9"/>
        <v>374</v>
      </c>
      <c r="K59" s="23">
        <f>+J59/J$63</f>
        <v>0.38796680497925312</v>
      </c>
      <c r="L59" s="28"/>
      <c r="M59" s="34">
        <f>SUM(J60:J62)</f>
        <v>590</v>
      </c>
      <c r="N59" s="28"/>
      <c r="O59" s="92"/>
    </row>
    <row r="60" spans="2:15" x14ac:dyDescent="0.25">
      <c r="B60" s="52"/>
      <c r="C60" s="57"/>
      <c r="D60" s="57"/>
      <c r="E60" s="28"/>
      <c r="F60" s="32" t="s">
        <v>32</v>
      </c>
      <c r="G60" s="23">
        <f t="shared" ref="G60:G63" si="10">+I60/H60</f>
        <v>0.17685011069317608</v>
      </c>
      <c r="H60" s="18">
        <f t="shared" ref="H60:H62" si="11">+H109+H158+H207</f>
        <v>562.49899200000004</v>
      </c>
      <c r="I60" s="18">
        <f t="shared" si="9"/>
        <v>99.478008999999972</v>
      </c>
      <c r="J60" s="18">
        <f t="shared" si="9"/>
        <v>268</v>
      </c>
      <c r="K60" s="23">
        <f t="shared" ref="K60:K62" si="12">+J60/J$63</f>
        <v>0.27800829875518673</v>
      </c>
      <c r="L60" s="28"/>
      <c r="M60" s="28"/>
      <c r="N60" s="28"/>
      <c r="O60" s="92"/>
    </row>
    <row r="61" spans="2:15" x14ac:dyDescent="0.25">
      <c r="B61" s="52"/>
      <c r="C61" s="57"/>
      <c r="D61" s="57"/>
      <c r="E61" s="28"/>
      <c r="F61" s="32" t="s">
        <v>33</v>
      </c>
      <c r="G61" s="23">
        <f t="shared" si="10"/>
        <v>0.61084448608993158</v>
      </c>
      <c r="H61" s="18">
        <f t="shared" si="11"/>
        <v>279.98018300000001</v>
      </c>
      <c r="I61" s="18">
        <f t="shared" si="9"/>
        <v>171.024351</v>
      </c>
      <c r="J61" s="18">
        <f t="shared" si="9"/>
        <v>218</v>
      </c>
      <c r="K61" s="23">
        <f t="shared" si="12"/>
        <v>0.22614107883817428</v>
      </c>
      <c r="L61" s="28"/>
      <c r="M61" s="28"/>
      <c r="N61" s="28"/>
      <c r="O61" s="92"/>
    </row>
    <row r="62" spans="2:15" x14ac:dyDescent="0.25">
      <c r="B62" s="52"/>
      <c r="C62" s="57"/>
      <c r="D62" s="57"/>
      <c r="E62" s="28"/>
      <c r="F62" s="32" t="s">
        <v>34</v>
      </c>
      <c r="G62" s="23">
        <f t="shared" si="10"/>
        <v>0.99999978930650446</v>
      </c>
      <c r="H62" s="18">
        <f t="shared" si="11"/>
        <v>4.746230999999999</v>
      </c>
      <c r="I62" s="18">
        <f t="shared" si="9"/>
        <v>4.7462299999999988</v>
      </c>
      <c r="J62" s="18">
        <f t="shared" si="9"/>
        <v>104</v>
      </c>
      <c r="K62" s="23">
        <f t="shared" si="12"/>
        <v>0.1078838174273859</v>
      </c>
      <c r="L62" s="28"/>
      <c r="M62" s="28"/>
      <c r="N62" s="28"/>
      <c r="O62" s="92"/>
    </row>
    <row r="63" spans="2:15" x14ac:dyDescent="0.25">
      <c r="B63" s="52"/>
      <c r="C63" s="57"/>
      <c r="D63" s="57"/>
      <c r="E63" s="28"/>
      <c r="F63" s="33" t="s">
        <v>0</v>
      </c>
      <c r="G63" s="22">
        <f t="shared" si="10"/>
        <v>0.2354013938201184</v>
      </c>
      <c r="H63" s="15">
        <f t="shared" ref="H63:J63" si="13">SUM(H59:H62)</f>
        <v>1169.273408</v>
      </c>
      <c r="I63" s="15">
        <f t="shared" si="13"/>
        <v>275.24858999999998</v>
      </c>
      <c r="J63" s="30">
        <f t="shared" si="13"/>
        <v>964</v>
      </c>
      <c r="K63" s="22">
        <f>SUM(K59:K62)</f>
        <v>1</v>
      </c>
      <c r="L63" s="28"/>
      <c r="M63" s="28"/>
      <c r="N63" s="28"/>
      <c r="O63" s="92"/>
    </row>
    <row r="64" spans="2:15" x14ac:dyDescent="0.25">
      <c r="B64" s="52"/>
      <c r="C64" s="57"/>
      <c r="E64" s="5"/>
      <c r="F64" s="118" t="s">
        <v>77</v>
      </c>
      <c r="G64" s="118"/>
      <c r="H64" s="118"/>
      <c r="I64" s="118"/>
      <c r="J64" s="118"/>
      <c r="K64" s="118"/>
      <c r="L64" s="5"/>
      <c r="M64" s="3"/>
      <c r="N64" s="28"/>
      <c r="O64" s="92"/>
    </row>
    <row r="65" spans="2:15" x14ac:dyDescent="0.25">
      <c r="B65" s="52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2:15" x14ac:dyDescent="0.25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5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97"/>
      <c r="C70" s="112" t="s">
        <v>24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98"/>
    </row>
    <row r="71" spans="2:15" ht="15" customHeight="1" x14ac:dyDescent="0.25">
      <c r="B71" s="9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99"/>
    </row>
    <row r="72" spans="2:15" ht="15" customHeight="1" x14ac:dyDescent="0.25">
      <c r="B72" s="97"/>
      <c r="C72" s="113" t="str">
        <f>+CONCATENATE("El avance del presupuesto del Gobierno Nacional para proyectos productivos se encuentra al " &amp; FIXED(K78*100,1) &amp; "%, mientras que para los proyectos del tipo social se registra un avance del " &amp; FIXED(K79*100,1) &amp;"% al 06 de junio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26.1%, mientras que para los proyectos del tipo social se registra un avance del 39.8% al 06 de junio del 2018. Cabe resaltar que estos dos tipos de proyectos absorben el 99.4% del presupuesto total del Gobierno Nacional en esta región.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99"/>
    </row>
    <row r="73" spans="2:15" x14ac:dyDescent="0.25">
      <c r="B73" s="97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92"/>
    </row>
    <row r="74" spans="2:15" x14ac:dyDescent="0.25">
      <c r="B74" s="97"/>
      <c r="C74" s="28"/>
      <c r="D74" s="28"/>
      <c r="E74" s="5"/>
      <c r="F74" s="5"/>
      <c r="G74" s="5"/>
      <c r="H74" s="5"/>
      <c r="I74" s="5"/>
      <c r="J74" s="5"/>
      <c r="K74" s="5"/>
      <c r="L74" s="5"/>
      <c r="M74" s="28"/>
      <c r="N74" s="28"/>
      <c r="O74" s="92"/>
    </row>
    <row r="75" spans="2:15" x14ac:dyDescent="0.25">
      <c r="B75" s="97"/>
      <c r="C75" s="28"/>
      <c r="D75" s="28"/>
      <c r="E75" s="128" t="s">
        <v>81</v>
      </c>
      <c r="F75" s="128"/>
      <c r="G75" s="128"/>
      <c r="H75" s="128"/>
      <c r="I75" s="128"/>
      <c r="J75" s="128"/>
      <c r="K75" s="128"/>
      <c r="L75" s="128"/>
      <c r="M75" s="28"/>
      <c r="N75" s="28"/>
      <c r="O75" s="92"/>
    </row>
    <row r="76" spans="2:15" x14ac:dyDescent="0.25">
      <c r="B76" s="97"/>
      <c r="C76" s="28"/>
      <c r="D76" s="28"/>
      <c r="E76" s="5"/>
      <c r="F76" s="115" t="s">
        <v>1</v>
      </c>
      <c r="G76" s="115"/>
      <c r="H76" s="115"/>
      <c r="I76" s="115"/>
      <c r="J76" s="115"/>
      <c r="K76" s="115"/>
      <c r="L76" s="5"/>
      <c r="M76" s="28"/>
      <c r="N76" s="28"/>
      <c r="O76" s="92"/>
    </row>
    <row r="77" spans="2:15" x14ac:dyDescent="0.25">
      <c r="B77" s="97"/>
      <c r="C77" s="28"/>
      <c r="D77" s="28"/>
      <c r="E77" s="5"/>
      <c r="F77" s="119" t="s">
        <v>37</v>
      </c>
      <c r="G77" s="119"/>
      <c r="H77" s="19" t="s">
        <v>11</v>
      </c>
      <c r="I77" s="19" t="s">
        <v>21</v>
      </c>
      <c r="J77" s="19" t="s">
        <v>22</v>
      </c>
      <c r="K77" s="19" t="s">
        <v>23</v>
      </c>
      <c r="L77" s="5"/>
      <c r="M77" s="28"/>
      <c r="N77" s="28"/>
      <c r="O77" s="92"/>
    </row>
    <row r="78" spans="2:15" x14ac:dyDescent="0.25">
      <c r="B78" s="97"/>
      <c r="C78" s="28"/>
      <c r="D78" s="28"/>
      <c r="E78" s="5"/>
      <c r="F78" s="20" t="s">
        <v>18</v>
      </c>
      <c r="G78" s="11"/>
      <c r="H78" s="90">
        <v>360.30073999999996</v>
      </c>
      <c r="I78" s="23">
        <f>+H78/$H$82</f>
        <v>0.78004057155228401</v>
      </c>
      <c r="J78" s="91">
        <v>93.956607999999989</v>
      </c>
      <c r="K78" s="23">
        <f>+J78/H78</f>
        <v>0.26077273113566185</v>
      </c>
      <c r="L78" s="5"/>
      <c r="M78" s="28"/>
      <c r="N78" s="28"/>
      <c r="O78" s="92"/>
    </row>
    <row r="79" spans="2:15" x14ac:dyDescent="0.25">
      <c r="B79" s="97"/>
      <c r="C79" s="28"/>
      <c r="D79" s="28"/>
      <c r="E79" s="5"/>
      <c r="F79" s="20" t="s">
        <v>19</v>
      </c>
      <c r="G79" s="11"/>
      <c r="H79" s="91">
        <v>98.806927999999999</v>
      </c>
      <c r="I79" s="23">
        <f>+H79/$H$82</f>
        <v>0.21391411127949775</v>
      </c>
      <c r="J79" s="91">
        <v>39.372951</v>
      </c>
      <c r="K79" s="23">
        <f t="shared" ref="K79:K82" si="14">+J79/H79</f>
        <v>0.39848370753921225</v>
      </c>
      <c r="L79" s="5"/>
      <c r="M79" s="28"/>
      <c r="N79" s="28"/>
      <c r="O79" s="92"/>
    </row>
    <row r="80" spans="2:15" x14ac:dyDescent="0.25">
      <c r="B80" s="97"/>
      <c r="C80" s="28"/>
      <c r="D80" s="28"/>
      <c r="E80" s="5"/>
      <c r="F80" s="20" t="s">
        <v>28</v>
      </c>
      <c r="G80" s="11"/>
      <c r="H80" s="91">
        <v>2.7224139999999997</v>
      </c>
      <c r="I80" s="23">
        <f>+H80/$H$82</f>
        <v>5.8939467417189863E-3</v>
      </c>
      <c r="J80" s="91">
        <v>5.4523999999999996E-2</v>
      </c>
      <c r="K80" s="23">
        <f t="shared" si="14"/>
        <v>2.0027813550767812E-2</v>
      </c>
      <c r="L80" s="5"/>
      <c r="M80" s="28"/>
      <c r="N80" s="28"/>
      <c r="O80" s="92"/>
    </row>
    <row r="81" spans="2:15" x14ac:dyDescent="0.25">
      <c r="B81" s="97"/>
      <c r="C81" s="28"/>
      <c r="D81" s="28"/>
      <c r="E81" s="5"/>
      <c r="F81" s="20" t="s">
        <v>20</v>
      </c>
      <c r="G81" s="11"/>
      <c r="H81" s="91">
        <v>6.9917999999999994E-2</v>
      </c>
      <c r="I81" s="23">
        <f>+H81/$H$82</f>
        <v>1.5137042649924226E-4</v>
      </c>
      <c r="J81" s="91">
        <v>3.5598999999999999E-2</v>
      </c>
      <c r="K81" s="23">
        <f t="shared" si="14"/>
        <v>0.50915357990789212</v>
      </c>
      <c r="L81" s="5"/>
      <c r="M81" s="28"/>
      <c r="N81" s="28"/>
      <c r="O81" s="92"/>
    </row>
    <row r="82" spans="2:15" x14ac:dyDescent="0.25">
      <c r="B82" s="97"/>
      <c r="C82" s="28"/>
      <c r="D82" s="28"/>
      <c r="E82" s="5"/>
      <c r="F82" s="21" t="s">
        <v>0</v>
      </c>
      <c r="G82" s="13"/>
      <c r="H82" s="89">
        <f>SUM(H78:H81)</f>
        <v>461.9</v>
      </c>
      <c r="I82" s="22">
        <f>+H82/$H$82</f>
        <v>1</v>
      </c>
      <c r="J82" s="89">
        <f>SUM(J78:J81)</f>
        <v>133.41968199999997</v>
      </c>
      <c r="K82" s="22">
        <f t="shared" si="14"/>
        <v>0.28884971205888715</v>
      </c>
      <c r="L82" s="5"/>
      <c r="M82" s="28"/>
      <c r="N82" s="28"/>
      <c r="O82" s="92"/>
    </row>
    <row r="83" spans="2:15" x14ac:dyDescent="0.25">
      <c r="B83" s="97"/>
      <c r="C83" s="28"/>
      <c r="D83" s="3"/>
      <c r="E83" s="5"/>
      <c r="F83" s="118" t="s">
        <v>77</v>
      </c>
      <c r="G83" s="118"/>
      <c r="H83" s="118"/>
      <c r="I83" s="118"/>
      <c r="J83" s="118"/>
      <c r="K83" s="118"/>
      <c r="L83" s="5"/>
      <c r="M83" s="3"/>
      <c r="N83" s="28"/>
      <c r="O83" s="92"/>
    </row>
    <row r="84" spans="2:15" x14ac:dyDescent="0.25">
      <c r="B84" s="97"/>
      <c r="C84" s="28"/>
      <c r="D84" s="28"/>
      <c r="E84" s="5"/>
      <c r="F84" s="5"/>
      <c r="G84" s="5"/>
      <c r="H84" s="5"/>
      <c r="I84" s="5"/>
      <c r="J84" s="5"/>
      <c r="K84" s="5"/>
      <c r="L84" s="5"/>
      <c r="M84" s="28"/>
      <c r="N84" s="28"/>
      <c r="O84" s="92"/>
    </row>
    <row r="85" spans="2:15" ht="15" customHeight="1" x14ac:dyDescent="0.25">
      <c r="B85" s="97"/>
      <c r="C85" s="113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46.8%, del mismo modo para proyectos AGROPECUARIA se tiene un nivel de avance de 4.9%. Cabe destacar que solo estos dos sectores concentran el 69.2% del presupuesto de esta región. 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92"/>
    </row>
    <row r="86" spans="2:15" x14ac:dyDescent="0.25">
      <c r="B86" s="97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92"/>
    </row>
    <row r="87" spans="2:15" x14ac:dyDescent="0.25">
      <c r="B87" s="52"/>
      <c r="C87" s="57"/>
      <c r="D87" s="47"/>
      <c r="E87" s="47"/>
      <c r="F87" s="47"/>
      <c r="G87" s="47"/>
      <c r="H87" s="57"/>
      <c r="I87" s="57"/>
      <c r="J87" s="57"/>
      <c r="K87" s="57"/>
      <c r="L87" s="57"/>
      <c r="M87" s="57"/>
      <c r="N87" s="57"/>
      <c r="O87" s="58"/>
    </row>
    <row r="88" spans="2:15" x14ac:dyDescent="0.25">
      <c r="B88" s="52"/>
      <c r="C88" s="57"/>
      <c r="D88" s="47"/>
      <c r="E88" s="114" t="s">
        <v>84</v>
      </c>
      <c r="F88" s="114"/>
      <c r="G88" s="114"/>
      <c r="H88" s="114"/>
      <c r="I88" s="114"/>
      <c r="J88" s="114"/>
      <c r="K88" s="114"/>
      <c r="L88" s="114"/>
      <c r="M88" s="57"/>
      <c r="N88" s="57"/>
      <c r="O88" s="58"/>
    </row>
    <row r="89" spans="2:15" x14ac:dyDescent="0.25">
      <c r="B89" s="52"/>
      <c r="C89" s="57"/>
      <c r="D89" s="47"/>
      <c r="E89" s="5"/>
      <c r="F89" s="115" t="s">
        <v>1</v>
      </c>
      <c r="G89" s="115"/>
      <c r="H89" s="115"/>
      <c r="I89" s="115"/>
      <c r="J89" s="115"/>
      <c r="K89" s="115"/>
      <c r="L89" s="5"/>
      <c r="M89" s="57"/>
      <c r="N89" s="57"/>
      <c r="O89" s="58"/>
    </row>
    <row r="90" spans="2:15" x14ac:dyDescent="0.25">
      <c r="B90" s="52"/>
      <c r="C90" s="57"/>
      <c r="D90" s="47"/>
      <c r="E90" s="28"/>
      <c r="F90" s="116" t="s">
        <v>27</v>
      </c>
      <c r="G90" s="117"/>
      <c r="H90" s="25" t="s">
        <v>25</v>
      </c>
      <c r="I90" s="25" t="s">
        <v>3</v>
      </c>
      <c r="J90" s="19" t="s">
        <v>26</v>
      </c>
      <c r="K90" s="19" t="s">
        <v>23</v>
      </c>
      <c r="L90" s="5"/>
      <c r="M90" s="57"/>
      <c r="N90" s="57"/>
      <c r="O90" s="58"/>
    </row>
    <row r="91" spans="2:15" x14ac:dyDescent="0.25">
      <c r="B91" s="52"/>
      <c r="C91" s="57"/>
      <c r="D91" s="47"/>
      <c r="E91" s="28"/>
      <c r="F91" s="20" t="s">
        <v>54</v>
      </c>
      <c r="G91" s="26"/>
      <c r="H91" s="91">
        <v>169.496816</v>
      </c>
      <c r="I91" s="23">
        <f t="shared" ref="I91:I98" si="15">+H91/$H$99</f>
        <v>0.36695565273868802</v>
      </c>
      <c r="J91" s="91">
        <v>79.372816999999998</v>
      </c>
      <c r="K91" s="23">
        <f>+J91/H91</f>
        <v>0.46828500306460036</v>
      </c>
      <c r="L91" s="5"/>
      <c r="M91" s="57"/>
      <c r="N91" s="57"/>
      <c r="O91" s="58"/>
    </row>
    <row r="92" spans="2:15" x14ac:dyDescent="0.25">
      <c r="B92" s="52"/>
      <c r="C92" s="57"/>
      <c r="D92" s="47"/>
      <c r="E92" s="28"/>
      <c r="F92" s="20" t="s">
        <v>57</v>
      </c>
      <c r="G92" s="26"/>
      <c r="H92" s="91">
        <v>150.04546500000001</v>
      </c>
      <c r="I92" s="23">
        <f t="shared" si="15"/>
        <v>0.32484404633037456</v>
      </c>
      <c r="J92" s="91">
        <v>7.407896</v>
      </c>
      <c r="K92" s="23">
        <f t="shared" ref="K92:K99" si="16">+J92/H92</f>
        <v>4.937100898051134E-2</v>
      </c>
      <c r="L92" s="5"/>
      <c r="M92" s="57"/>
      <c r="N92" s="57"/>
      <c r="O92" s="58"/>
    </row>
    <row r="93" spans="2:15" x14ac:dyDescent="0.25">
      <c r="B93" s="52"/>
      <c r="C93" s="57"/>
      <c r="D93" s="47"/>
      <c r="E93" s="28"/>
      <c r="F93" s="20" t="s">
        <v>55</v>
      </c>
      <c r="G93" s="26"/>
      <c r="H93" s="91">
        <v>65.640511000000004</v>
      </c>
      <c r="I93" s="23">
        <f t="shared" si="15"/>
        <v>0.14210978783286426</v>
      </c>
      <c r="J93" s="91">
        <v>23.653241999999999</v>
      </c>
      <c r="K93" s="23">
        <f t="shared" si="16"/>
        <v>0.36034518378444674</v>
      </c>
      <c r="L93" s="5"/>
      <c r="M93" s="57"/>
      <c r="N93" s="57"/>
      <c r="O93" s="58"/>
    </row>
    <row r="94" spans="2:15" x14ac:dyDescent="0.25">
      <c r="B94" s="52"/>
      <c r="C94" s="57"/>
      <c r="D94" s="47"/>
      <c r="E94" s="28"/>
      <c r="F94" s="20" t="s">
        <v>56</v>
      </c>
      <c r="G94" s="26"/>
      <c r="H94" s="91">
        <v>33.118392</v>
      </c>
      <c r="I94" s="23">
        <f t="shared" si="15"/>
        <v>7.1700350725265219E-2</v>
      </c>
      <c r="J94" s="91">
        <v>15.719709</v>
      </c>
      <c r="K94" s="23">
        <f t="shared" si="16"/>
        <v>0.47465193962315561</v>
      </c>
      <c r="L94" s="5"/>
      <c r="M94" s="57"/>
      <c r="N94" s="57"/>
      <c r="O94" s="58"/>
    </row>
    <row r="95" spans="2:15" x14ac:dyDescent="0.25">
      <c r="B95" s="52"/>
      <c r="C95" s="57"/>
      <c r="D95" s="47"/>
      <c r="E95" s="28"/>
      <c r="F95" s="20" t="s">
        <v>63</v>
      </c>
      <c r="G95" s="26"/>
      <c r="H95" s="91">
        <v>23.663342</v>
      </c>
      <c r="I95" s="23">
        <f t="shared" si="15"/>
        <v>5.1230443819008445E-2</v>
      </c>
      <c r="J95" s="91">
        <v>0.17005100000000001</v>
      </c>
      <c r="K95" s="23">
        <f t="shared" si="16"/>
        <v>7.1862630392613182E-3</v>
      </c>
      <c r="L95" s="5"/>
      <c r="M95" s="57"/>
      <c r="N95" s="57"/>
      <c r="O95" s="58"/>
    </row>
    <row r="96" spans="2:15" x14ac:dyDescent="0.25">
      <c r="B96" s="52"/>
      <c r="C96" s="57"/>
      <c r="D96" s="47"/>
      <c r="E96" s="28"/>
      <c r="F96" s="20" t="s">
        <v>59</v>
      </c>
      <c r="G96" s="26"/>
      <c r="H96" s="91">
        <v>14.426491</v>
      </c>
      <c r="I96" s="23">
        <f t="shared" si="15"/>
        <v>3.12329313704265E-2</v>
      </c>
      <c r="J96" s="91">
        <v>6.9108900000000002</v>
      </c>
      <c r="K96" s="23">
        <f t="shared" si="16"/>
        <v>0.47904164637124858</v>
      </c>
      <c r="L96" s="5"/>
      <c r="M96" s="57"/>
      <c r="N96" s="57"/>
      <c r="O96" s="58"/>
    </row>
    <row r="97" spans="2:15" x14ac:dyDescent="0.25">
      <c r="B97" s="52"/>
      <c r="C97" s="57"/>
      <c r="D97" s="47"/>
      <c r="E97" s="28"/>
      <c r="F97" s="20" t="s">
        <v>66</v>
      </c>
      <c r="G97" s="26"/>
      <c r="H97" s="91">
        <v>2.4586709999999998</v>
      </c>
      <c r="I97" s="23">
        <f t="shared" si="15"/>
        <v>5.3229508551634556E-3</v>
      </c>
      <c r="J97" s="91">
        <v>1.4589E-2</v>
      </c>
      <c r="K97" s="23">
        <f t="shared" si="16"/>
        <v>5.9336934465815073E-3</v>
      </c>
      <c r="L97" s="5"/>
      <c r="M97" s="57"/>
      <c r="N97" s="57"/>
      <c r="O97" s="58"/>
    </row>
    <row r="98" spans="2:15" x14ac:dyDescent="0.25">
      <c r="B98" s="52"/>
      <c r="C98" s="57"/>
      <c r="D98" s="47"/>
      <c r="E98" s="57"/>
      <c r="F98" s="20" t="s">
        <v>61</v>
      </c>
      <c r="G98" s="26"/>
      <c r="H98" s="91">
        <f>+H82-SUM(H91:H97)</f>
        <v>3.0503119999999626</v>
      </c>
      <c r="I98" s="23">
        <f t="shared" si="15"/>
        <v>6.6038363282094883E-3</v>
      </c>
      <c r="J98" s="91">
        <f>+J82-SUM(J91:J97)</f>
        <v>0.17048799999997755</v>
      </c>
      <c r="K98" s="23">
        <f t="shared" si="16"/>
        <v>5.5891987442589358E-2</v>
      </c>
      <c r="L98" s="47"/>
      <c r="M98" s="57"/>
      <c r="N98" s="57"/>
      <c r="O98" s="58"/>
    </row>
    <row r="99" spans="2:15" x14ac:dyDescent="0.25">
      <c r="B99" s="52"/>
      <c r="C99" s="57"/>
      <c r="D99" s="47"/>
      <c r="E99" s="28"/>
      <c r="F99" s="21" t="s">
        <v>0</v>
      </c>
      <c r="G99" s="27"/>
      <c r="H99" s="89">
        <f>SUM(H91:H98)</f>
        <v>461.9</v>
      </c>
      <c r="I99" s="22">
        <f>SUM(I91:I98)</f>
        <v>0.99999999999999989</v>
      </c>
      <c r="J99" s="89">
        <f>SUM(J91:J98)</f>
        <v>133.41968199999997</v>
      </c>
      <c r="K99" s="22">
        <f t="shared" si="16"/>
        <v>0.28884971205888715</v>
      </c>
      <c r="L99" s="47"/>
      <c r="M99" s="57"/>
      <c r="N99" s="57"/>
      <c r="O99" s="58"/>
    </row>
    <row r="100" spans="2:15" x14ac:dyDescent="0.25">
      <c r="B100" s="52"/>
      <c r="C100" s="57"/>
      <c r="E100" s="5"/>
      <c r="F100" s="118" t="s">
        <v>77</v>
      </c>
      <c r="G100" s="118"/>
      <c r="H100" s="118"/>
      <c r="I100" s="118"/>
      <c r="J100" s="118"/>
      <c r="K100" s="118"/>
      <c r="L100" s="47"/>
      <c r="N100" s="57"/>
      <c r="O100" s="58"/>
    </row>
    <row r="101" spans="2:15" x14ac:dyDescent="0.25">
      <c r="B101" s="52"/>
      <c r="C101" s="57"/>
      <c r="D101" s="47"/>
      <c r="E101" s="47"/>
      <c r="F101" s="61"/>
      <c r="G101" s="61"/>
      <c r="H101" s="47"/>
      <c r="I101" s="47"/>
      <c r="J101" s="47"/>
      <c r="K101" s="47"/>
      <c r="L101" s="47"/>
      <c r="M101" s="57"/>
      <c r="N101" s="57"/>
      <c r="O101" s="58"/>
    </row>
    <row r="102" spans="2:15" ht="15" customHeight="1" x14ac:dyDescent="0.25">
      <c r="B102" s="52"/>
      <c r="C102" s="113" t="str">
        <f>+CONCATENATE("Al 06 de junio 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06 de junio  de los 164  proyectos presupuestados para el 2018, 65 no cuentan con ningún avance en ejecución del gasto, mientras que 70 (42.7% de proyectos) no superan el 50,0% de ejecución, 27 proyectos (16.5% del total) tienen un nivel de ejecución mayor al 50,0% pero no culminan al 100% y 2 proyectos por S/ 0.0 millones se han ejecutado al 100,0%.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58"/>
    </row>
    <row r="103" spans="2:15" x14ac:dyDescent="0.25">
      <c r="B103" s="5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58"/>
    </row>
    <row r="104" spans="2:15" x14ac:dyDescent="0.25">
      <c r="B104" s="52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8"/>
    </row>
    <row r="105" spans="2:15" x14ac:dyDescent="0.25">
      <c r="B105" s="52"/>
      <c r="C105" s="57"/>
      <c r="D105" s="57"/>
      <c r="E105" s="114" t="s">
        <v>89</v>
      </c>
      <c r="F105" s="114"/>
      <c r="G105" s="114"/>
      <c r="H105" s="114"/>
      <c r="I105" s="114"/>
      <c r="J105" s="114"/>
      <c r="K105" s="114"/>
      <c r="L105" s="114"/>
      <c r="M105" s="57"/>
      <c r="N105" s="57"/>
      <c r="O105" s="58"/>
    </row>
    <row r="106" spans="2:15" x14ac:dyDescent="0.25">
      <c r="B106" s="52"/>
      <c r="C106" s="57"/>
      <c r="D106" s="57"/>
      <c r="E106" s="5"/>
      <c r="F106" s="115" t="s">
        <v>38</v>
      </c>
      <c r="G106" s="115"/>
      <c r="H106" s="115"/>
      <c r="I106" s="115"/>
      <c r="J106" s="115"/>
      <c r="K106" s="115"/>
      <c r="L106" s="5"/>
      <c r="M106" s="57"/>
      <c r="N106" s="57"/>
      <c r="O106" s="58"/>
    </row>
    <row r="107" spans="2:15" x14ac:dyDescent="0.25">
      <c r="B107" s="52"/>
      <c r="C107" s="57"/>
      <c r="D107" s="57"/>
      <c r="E107" s="28"/>
      <c r="F107" s="31" t="s">
        <v>30</v>
      </c>
      <c r="G107" s="19" t="s">
        <v>23</v>
      </c>
      <c r="H107" s="19" t="s">
        <v>25</v>
      </c>
      <c r="I107" s="19" t="s">
        <v>12</v>
      </c>
      <c r="J107" s="19" t="s">
        <v>29</v>
      </c>
      <c r="K107" s="19" t="s">
        <v>3</v>
      </c>
      <c r="L107" s="28"/>
      <c r="M107" s="57"/>
      <c r="N107" s="57"/>
      <c r="O107" s="58"/>
    </row>
    <row r="108" spans="2:15" x14ac:dyDescent="0.25">
      <c r="B108" s="52"/>
      <c r="C108" s="57"/>
      <c r="D108" s="57"/>
      <c r="E108" s="28"/>
      <c r="F108" s="32" t="s">
        <v>31</v>
      </c>
      <c r="G108" s="23">
        <f>+I108/H108</f>
        <v>0</v>
      </c>
      <c r="H108" s="91">
        <v>98.980383000000003</v>
      </c>
      <c r="I108" s="91">
        <v>0</v>
      </c>
      <c r="J108" s="32">
        <v>65</v>
      </c>
      <c r="K108" s="23">
        <f>+J108/$J$112</f>
        <v>0.39634146341463417</v>
      </c>
      <c r="L108" s="28"/>
      <c r="M108" s="57"/>
      <c r="N108" s="57"/>
      <c r="O108" s="58"/>
    </row>
    <row r="109" spans="2:15" x14ac:dyDescent="0.25">
      <c r="B109" s="52"/>
      <c r="C109" s="57"/>
      <c r="D109" s="57"/>
      <c r="E109" s="28"/>
      <c r="F109" s="32" t="s">
        <v>32</v>
      </c>
      <c r="G109" s="23">
        <f t="shared" ref="G109:G112" si="17">+I109/H109</f>
        <v>0.17197701948957367</v>
      </c>
      <c r="H109" s="91">
        <v>171.13457999999997</v>
      </c>
      <c r="I109" s="91">
        <v>29.431214999999998</v>
      </c>
      <c r="J109" s="32">
        <v>70</v>
      </c>
      <c r="K109" s="23">
        <f>+J109/$J$112</f>
        <v>0.42682926829268292</v>
      </c>
      <c r="L109" s="28"/>
      <c r="M109" s="57"/>
      <c r="N109" s="57"/>
      <c r="O109" s="58"/>
    </row>
    <row r="110" spans="2:15" x14ac:dyDescent="0.25">
      <c r="B110" s="52"/>
      <c r="C110" s="57"/>
      <c r="D110" s="57"/>
      <c r="E110" s="28"/>
      <c r="F110" s="32" t="s">
        <v>33</v>
      </c>
      <c r="G110" s="23">
        <f t="shared" si="17"/>
        <v>0.54218502051464101</v>
      </c>
      <c r="H110" s="91">
        <v>191.77303699999999</v>
      </c>
      <c r="I110" s="91">
        <v>103.976468</v>
      </c>
      <c r="J110" s="32">
        <v>27</v>
      </c>
      <c r="K110" s="23">
        <f>+J110/$J$112</f>
        <v>0.16463414634146342</v>
      </c>
      <c r="L110" s="28"/>
      <c r="M110" s="57"/>
      <c r="N110" s="57"/>
      <c r="O110" s="58"/>
    </row>
    <row r="111" spans="2:15" x14ac:dyDescent="0.25">
      <c r="B111" s="52"/>
      <c r="C111" s="57"/>
      <c r="D111" s="57"/>
      <c r="E111" s="28"/>
      <c r="F111" s="32" t="s">
        <v>34</v>
      </c>
      <c r="G111" s="23">
        <f t="shared" si="17"/>
        <v>1</v>
      </c>
      <c r="H111" s="91">
        <v>1.2E-2</v>
      </c>
      <c r="I111" s="91">
        <v>1.2E-2</v>
      </c>
      <c r="J111" s="32">
        <v>2</v>
      </c>
      <c r="K111" s="23">
        <f>+J111/$J$112</f>
        <v>1.2195121951219513E-2</v>
      </c>
      <c r="L111" s="28"/>
      <c r="M111" s="57"/>
      <c r="N111" s="57"/>
      <c r="O111" s="58"/>
    </row>
    <row r="112" spans="2:15" x14ac:dyDescent="0.25">
      <c r="B112" s="52"/>
      <c r="C112" s="57"/>
      <c r="D112" s="57"/>
      <c r="E112" s="28"/>
      <c r="F112" s="33" t="s">
        <v>0</v>
      </c>
      <c r="G112" s="22">
        <f t="shared" si="17"/>
        <v>0.28884971422385797</v>
      </c>
      <c r="H112" s="89">
        <f t="shared" ref="H112:J112" si="18">SUM(H108:H111)</f>
        <v>461.9</v>
      </c>
      <c r="I112" s="89">
        <f t="shared" si="18"/>
        <v>133.41968299999999</v>
      </c>
      <c r="J112" s="33">
        <f t="shared" si="18"/>
        <v>164</v>
      </c>
      <c r="K112" s="22">
        <f>+J112/$J$112</f>
        <v>1</v>
      </c>
      <c r="L112" s="28"/>
      <c r="M112" s="57"/>
      <c r="N112" s="57"/>
      <c r="O112" s="58"/>
    </row>
    <row r="113" spans="2:15" x14ac:dyDescent="0.25">
      <c r="B113" s="52"/>
      <c r="C113" s="57"/>
      <c r="E113" s="47"/>
      <c r="F113" s="118" t="s">
        <v>77</v>
      </c>
      <c r="G113" s="118"/>
      <c r="H113" s="118"/>
      <c r="I113" s="118"/>
      <c r="J113" s="118"/>
      <c r="K113" s="118"/>
      <c r="L113" s="47"/>
      <c r="N113" s="57"/>
      <c r="O113" s="58"/>
    </row>
    <row r="114" spans="2:15" x14ac:dyDescent="0.25">
      <c r="B114" s="52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8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52"/>
      <c r="C119" s="112" t="s">
        <v>35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53"/>
    </row>
    <row r="120" spans="2:15" x14ac:dyDescent="0.25">
      <c r="B120" s="52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55"/>
    </row>
    <row r="121" spans="2:15" ht="15" customHeight="1" x14ac:dyDescent="0.25">
      <c r="B121" s="52"/>
      <c r="C121" s="113" t="str">
        <f>+CONCATENATE("El avance del presupuesto del Gobierno Regional para proyectos productivos se encuentra al " &amp; FIXED(K127*100,1) &amp; "%, mientras que para los proyectos del tipo social se registra un avance del " &amp; FIXED(K128*100,1) &amp;"% al 06 de junio 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18.5%, mientras que para los proyectos del tipo social se registra un avance del 10.5% al 06 de junio del 2018. Cabe resaltar que estos dos tipos de proyectos absorben el 94.9% del presupuesto total del Gobierno Regional en esta región.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55"/>
    </row>
    <row r="122" spans="2:15" x14ac:dyDescent="0.25">
      <c r="B122" s="5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58"/>
    </row>
    <row r="123" spans="2:15" x14ac:dyDescent="0.25">
      <c r="B123" s="52"/>
      <c r="C123" s="28"/>
      <c r="D123" s="28"/>
      <c r="E123" s="5"/>
      <c r="F123" s="5"/>
      <c r="G123" s="5"/>
      <c r="H123" s="5"/>
      <c r="I123" s="5"/>
      <c r="J123" s="5"/>
      <c r="K123" s="5"/>
      <c r="L123" s="5"/>
      <c r="M123" s="28"/>
      <c r="N123" s="28"/>
      <c r="O123" s="58"/>
    </row>
    <row r="124" spans="2:15" x14ac:dyDescent="0.25">
      <c r="B124" s="52"/>
      <c r="C124" s="57"/>
      <c r="D124" s="57"/>
      <c r="E124" s="128" t="s">
        <v>82</v>
      </c>
      <c r="F124" s="128"/>
      <c r="G124" s="128"/>
      <c r="H124" s="128"/>
      <c r="I124" s="128"/>
      <c r="J124" s="128"/>
      <c r="K124" s="128"/>
      <c r="L124" s="128"/>
      <c r="M124" s="57"/>
      <c r="N124" s="57"/>
      <c r="O124" s="58"/>
    </row>
    <row r="125" spans="2:15" x14ac:dyDescent="0.25">
      <c r="B125" s="52"/>
      <c r="C125" s="57"/>
      <c r="D125" s="57"/>
      <c r="E125" s="5"/>
      <c r="F125" s="115" t="s">
        <v>1</v>
      </c>
      <c r="G125" s="115"/>
      <c r="H125" s="115"/>
      <c r="I125" s="115"/>
      <c r="J125" s="115"/>
      <c r="K125" s="115"/>
      <c r="L125" s="5"/>
      <c r="M125" s="57"/>
      <c r="N125" s="57"/>
      <c r="O125" s="58"/>
    </row>
    <row r="126" spans="2:15" x14ac:dyDescent="0.25">
      <c r="B126" s="52"/>
      <c r="C126" s="57"/>
      <c r="D126" s="57"/>
      <c r="E126" s="5"/>
      <c r="F126" s="119" t="s">
        <v>37</v>
      </c>
      <c r="G126" s="119"/>
      <c r="H126" s="19" t="s">
        <v>11</v>
      </c>
      <c r="I126" s="19" t="s">
        <v>21</v>
      </c>
      <c r="J126" s="19" t="s">
        <v>22</v>
      </c>
      <c r="K126" s="19" t="s">
        <v>23</v>
      </c>
      <c r="L126" s="5"/>
      <c r="M126" s="57"/>
      <c r="N126" s="57"/>
      <c r="O126" s="58"/>
    </row>
    <row r="127" spans="2:15" x14ac:dyDescent="0.25">
      <c r="B127" s="52"/>
      <c r="C127" s="57"/>
      <c r="D127" s="57"/>
      <c r="E127" s="5"/>
      <c r="F127" s="20" t="s">
        <v>18</v>
      </c>
      <c r="G127" s="11"/>
      <c r="H127" s="90">
        <v>235.54397</v>
      </c>
      <c r="I127" s="23">
        <f>+H127/H$131</f>
        <v>0.61749198153486295</v>
      </c>
      <c r="J127" s="91">
        <v>43.567742000000003</v>
      </c>
      <c r="K127" s="23">
        <f>+J127/H127</f>
        <v>0.1849664926680144</v>
      </c>
      <c r="L127" s="5"/>
      <c r="M127" s="57"/>
      <c r="N127" s="57"/>
      <c r="O127" s="58"/>
    </row>
    <row r="128" spans="2:15" x14ac:dyDescent="0.25">
      <c r="B128" s="52"/>
      <c r="C128" s="57"/>
      <c r="D128" s="57"/>
      <c r="E128" s="5"/>
      <c r="F128" s="20" t="s">
        <v>19</v>
      </c>
      <c r="G128" s="11"/>
      <c r="H128" s="91">
        <v>126.28007000000001</v>
      </c>
      <c r="I128" s="23">
        <f t="shared" ref="I128:I130" si="19">+H128/H$131</f>
        <v>0.33105042193464429</v>
      </c>
      <c r="J128" s="91">
        <v>13.229964000000001</v>
      </c>
      <c r="K128" s="23">
        <f t="shared" ref="K128:K131" si="20">+J128/H128</f>
        <v>0.10476684087995833</v>
      </c>
      <c r="L128" s="5"/>
      <c r="M128" s="57"/>
      <c r="N128" s="57"/>
      <c r="O128" s="58"/>
    </row>
    <row r="129" spans="2:15" x14ac:dyDescent="0.25">
      <c r="B129" s="52"/>
      <c r="C129" s="57"/>
      <c r="D129" s="57"/>
      <c r="E129" s="5"/>
      <c r="F129" s="20" t="s">
        <v>28</v>
      </c>
      <c r="G129" s="11"/>
      <c r="H129" s="91">
        <v>5.4664599999999997</v>
      </c>
      <c r="I129" s="23">
        <f t="shared" si="19"/>
        <v>1.4330637364145074E-2</v>
      </c>
      <c r="J129" s="91">
        <v>1.739188</v>
      </c>
      <c r="K129" s="23">
        <f t="shared" si="20"/>
        <v>0.3181561741968294</v>
      </c>
      <c r="L129" s="5"/>
      <c r="M129" s="57"/>
      <c r="N129" s="57"/>
      <c r="O129" s="58"/>
    </row>
    <row r="130" spans="2:15" x14ac:dyDescent="0.25">
      <c r="B130" s="52"/>
      <c r="C130" s="57"/>
      <c r="D130" s="57"/>
      <c r="E130" s="5"/>
      <c r="F130" s="20" t="s">
        <v>20</v>
      </c>
      <c r="G130" s="11"/>
      <c r="H130" s="91">
        <v>14.162178000000001</v>
      </c>
      <c r="I130" s="23">
        <f t="shared" si="19"/>
        <v>3.7126959166347763E-2</v>
      </c>
      <c r="J130" s="91">
        <v>5.8883520000000003</v>
      </c>
      <c r="K130" s="23">
        <f t="shared" si="20"/>
        <v>0.41578011517719943</v>
      </c>
      <c r="L130" s="5"/>
      <c r="M130" s="57"/>
      <c r="N130" s="57"/>
      <c r="O130" s="58"/>
    </row>
    <row r="131" spans="2:15" x14ac:dyDescent="0.25">
      <c r="B131" s="52"/>
      <c r="C131" s="57"/>
      <c r="D131" s="57"/>
      <c r="E131" s="5"/>
      <c r="F131" s="21" t="s">
        <v>0</v>
      </c>
      <c r="G131" s="13"/>
      <c r="H131" s="89">
        <f>SUM(H127:H130)</f>
        <v>381.45267799999999</v>
      </c>
      <c r="I131" s="22">
        <f>SUM(I127:I130)</f>
        <v>1</v>
      </c>
      <c r="J131" s="89">
        <f>SUM(J127:J130)</f>
        <v>64.425246000000001</v>
      </c>
      <c r="K131" s="22">
        <f t="shared" si="20"/>
        <v>0.16889446506913763</v>
      </c>
      <c r="L131" s="5"/>
      <c r="M131" s="57"/>
      <c r="N131" s="57"/>
      <c r="O131" s="58"/>
    </row>
    <row r="132" spans="2:15" x14ac:dyDescent="0.25">
      <c r="B132" s="52"/>
      <c r="C132" s="57"/>
      <c r="E132" s="47"/>
      <c r="F132" s="118" t="s">
        <v>77</v>
      </c>
      <c r="G132" s="118"/>
      <c r="H132" s="118"/>
      <c r="I132" s="118"/>
      <c r="J132" s="118"/>
      <c r="K132" s="118"/>
      <c r="L132" s="47"/>
      <c r="N132" s="57"/>
      <c r="O132" s="58"/>
    </row>
    <row r="133" spans="2:15" x14ac:dyDescent="0.25">
      <c r="B133" s="52"/>
      <c r="C133" s="57"/>
      <c r="D133" s="57"/>
      <c r="E133" s="47"/>
      <c r="F133" s="47"/>
      <c r="G133" s="47"/>
      <c r="H133" s="47"/>
      <c r="I133" s="47"/>
      <c r="J133" s="47"/>
      <c r="K133" s="47"/>
      <c r="L133" s="47"/>
      <c r="M133" s="57"/>
      <c r="N133" s="57"/>
      <c r="O133" s="58"/>
    </row>
    <row r="134" spans="2:15" ht="15" customHeight="1" x14ac:dyDescent="0.25">
      <c r="B134" s="52"/>
      <c r="C134" s="113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TRANSPORTE cuenta con el mayor presupuesto en esta región, con un nivel de ejecución del 16.7%, del mismo modo para proyectos EDUCACION se tiene un nivel de avance de 12.9%. Cabe destacar que solo estos dos sectores concentran el 69.8% del presupuesto de esta región. 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58"/>
    </row>
    <row r="135" spans="2:15" x14ac:dyDescent="0.25">
      <c r="B135" s="5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58"/>
    </row>
    <row r="136" spans="2:15" x14ac:dyDescent="0.25">
      <c r="B136" s="52"/>
      <c r="C136" s="57"/>
      <c r="D136" s="47"/>
      <c r="E136" s="47"/>
      <c r="F136" s="47"/>
      <c r="G136" s="47"/>
      <c r="H136" s="57"/>
      <c r="I136" s="57"/>
      <c r="J136" s="57"/>
      <c r="K136" s="57"/>
      <c r="L136" s="57"/>
      <c r="M136" s="57"/>
      <c r="N136" s="57"/>
      <c r="O136" s="58"/>
    </row>
    <row r="137" spans="2:15" x14ac:dyDescent="0.25">
      <c r="B137" s="52"/>
      <c r="C137" s="57"/>
      <c r="D137" s="47"/>
      <c r="E137" s="114" t="s">
        <v>85</v>
      </c>
      <c r="F137" s="114"/>
      <c r="G137" s="114"/>
      <c r="H137" s="114"/>
      <c r="I137" s="114"/>
      <c r="J137" s="114"/>
      <c r="K137" s="114"/>
      <c r="L137" s="114"/>
      <c r="M137" s="57"/>
      <c r="N137" s="57"/>
      <c r="O137" s="58"/>
    </row>
    <row r="138" spans="2:15" x14ac:dyDescent="0.25">
      <c r="B138" s="52"/>
      <c r="C138" s="57"/>
      <c r="D138" s="47"/>
      <c r="E138" s="5"/>
      <c r="F138" s="115" t="s">
        <v>1</v>
      </c>
      <c r="G138" s="115"/>
      <c r="H138" s="115"/>
      <c r="I138" s="115"/>
      <c r="J138" s="115"/>
      <c r="K138" s="115"/>
      <c r="L138" s="5"/>
      <c r="M138" s="57"/>
      <c r="N138" s="57"/>
      <c r="O138" s="58"/>
    </row>
    <row r="139" spans="2:15" x14ac:dyDescent="0.25">
      <c r="B139" s="52"/>
      <c r="C139" s="57"/>
      <c r="D139" s="47"/>
      <c r="E139" s="28"/>
      <c r="F139" s="119" t="s">
        <v>27</v>
      </c>
      <c r="G139" s="119"/>
      <c r="H139" s="19" t="s">
        <v>25</v>
      </c>
      <c r="I139" s="19" t="s">
        <v>3</v>
      </c>
      <c r="J139" s="19" t="s">
        <v>26</v>
      </c>
      <c r="K139" s="19" t="s">
        <v>23</v>
      </c>
      <c r="L139" s="5"/>
      <c r="M139" s="57"/>
      <c r="N139" s="57"/>
      <c r="O139" s="58"/>
    </row>
    <row r="140" spans="2:15" x14ac:dyDescent="0.25">
      <c r="B140" s="52"/>
      <c r="C140" s="57"/>
      <c r="D140" s="47"/>
      <c r="E140" s="57"/>
      <c r="F140" s="20" t="s">
        <v>54</v>
      </c>
      <c r="G140" s="26"/>
      <c r="H140" s="91">
        <v>196.219471</v>
      </c>
      <c r="I140" s="23">
        <f>+H140/H$148</f>
        <v>0.51440055953677166</v>
      </c>
      <c r="J140" s="91">
        <v>32.748803000000002</v>
      </c>
      <c r="K140" s="23">
        <f>+J140/H140</f>
        <v>0.16689884461058405</v>
      </c>
      <c r="L140" s="47"/>
      <c r="M140" s="57"/>
      <c r="N140" s="57"/>
      <c r="O140" s="58"/>
    </row>
    <row r="141" spans="2:15" x14ac:dyDescent="0.25">
      <c r="B141" s="52"/>
      <c r="C141" s="57"/>
      <c r="D141" s="47"/>
      <c r="E141" s="57"/>
      <c r="F141" s="20" t="s">
        <v>56</v>
      </c>
      <c r="G141" s="26"/>
      <c r="H141" s="91">
        <v>70.067132000000001</v>
      </c>
      <c r="I141" s="23">
        <f t="shared" ref="I141:I147" si="21">+H141/H$148</f>
        <v>0.18368499171999522</v>
      </c>
      <c r="J141" s="91">
        <v>9.0678040000000006</v>
      </c>
      <c r="K141" s="23">
        <f t="shared" ref="K141:K148" si="22">+J141/H141</f>
        <v>0.12941594355538916</v>
      </c>
      <c r="L141" s="47"/>
      <c r="M141" s="57"/>
      <c r="N141" s="57"/>
      <c r="O141" s="58"/>
    </row>
    <row r="142" spans="2:15" x14ac:dyDescent="0.25">
      <c r="B142" s="52"/>
      <c r="C142" s="57"/>
      <c r="D142" s="47"/>
      <c r="E142" s="57"/>
      <c r="F142" s="20" t="s">
        <v>62</v>
      </c>
      <c r="G142" s="26"/>
      <c r="H142" s="91">
        <v>35.048124000000001</v>
      </c>
      <c r="I142" s="23">
        <f t="shared" si="21"/>
        <v>9.1880660489162963E-2</v>
      </c>
      <c r="J142" s="91">
        <v>1.6661710000000001</v>
      </c>
      <c r="K142" s="23">
        <f t="shared" si="22"/>
        <v>4.753952023223839E-2</v>
      </c>
      <c r="L142" s="47"/>
      <c r="M142" s="57"/>
      <c r="N142" s="57"/>
      <c r="O142" s="58"/>
    </row>
    <row r="143" spans="2:15" x14ac:dyDescent="0.25">
      <c r="B143" s="52"/>
      <c r="C143" s="57"/>
      <c r="D143" s="47"/>
      <c r="E143" s="57"/>
      <c r="F143" s="20" t="s">
        <v>55</v>
      </c>
      <c r="G143" s="26"/>
      <c r="H143" s="91">
        <v>18.949465</v>
      </c>
      <c r="I143" s="23">
        <f t="shared" si="21"/>
        <v>4.967710568806126E-2</v>
      </c>
      <c r="J143" s="91">
        <v>0.81548100000000001</v>
      </c>
      <c r="K143" s="23">
        <f t="shared" si="22"/>
        <v>4.3034513111583891E-2</v>
      </c>
      <c r="L143" s="47"/>
      <c r="M143" s="57"/>
      <c r="N143" s="57"/>
      <c r="O143" s="58"/>
    </row>
    <row r="144" spans="2:15" x14ac:dyDescent="0.25">
      <c r="B144" s="52"/>
      <c r="C144" s="57"/>
      <c r="D144" s="47"/>
      <c r="E144" s="57"/>
      <c r="F144" s="20" t="s">
        <v>65</v>
      </c>
      <c r="G144" s="26"/>
      <c r="H144" s="91">
        <v>14.601715</v>
      </c>
      <c r="I144" s="23">
        <f t="shared" si="21"/>
        <v>3.8279230536690585E-2</v>
      </c>
      <c r="J144" s="91">
        <v>4.107996</v>
      </c>
      <c r="K144" s="23">
        <f>+J144/H144</f>
        <v>0.28133654163226718</v>
      </c>
      <c r="L144" s="47"/>
      <c r="M144" s="57"/>
      <c r="N144" s="57"/>
      <c r="O144" s="58"/>
    </row>
    <row r="145" spans="2:15" x14ac:dyDescent="0.25">
      <c r="B145" s="52"/>
      <c r="C145" s="57"/>
      <c r="D145" s="47"/>
      <c r="E145" s="57"/>
      <c r="F145" s="20" t="s">
        <v>60</v>
      </c>
      <c r="G145" s="26"/>
      <c r="H145" s="91">
        <v>14.162178000000001</v>
      </c>
      <c r="I145" s="23">
        <f t="shared" si="21"/>
        <v>3.7126959166347763E-2</v>
      </c>
      <c r="J145" s="91">
        <v>5.8883520000000003</v>
      </c>
      <c r="K145" s="23">
        <f t="shared" si="22"/>
        <v>0.41578011517719943</v>
      </c>
      <c r="L145" s="47"/>
      <c r="M145" s="57"/>
      <c r="N145" s="57"/>
      <c r="O145" s="58"/>
    </row>
    <row r="146" spans="2:15" x14ac:dyDescent="0.25">
      <c r="B146" s="52"/>
      <c r="C146" s="57"/>
      <c r="D146" s="47"/>
      <c r="E146" s="57"/>
      <c r="F146" s="20" t="s">
        <v>59</v>
      </c>
      <c r="G146" s="26"/>
      <c r="H146" s="91">
        <v>13.715014</v>
      </c>
      <c r="I146" s="23">
        <f t="shared" si="21"/>
        <v>3.5954693179529859E-2</v>
      </c>
      <c r="J146" s="91">
        <v>2.1643189999999999</v>
      </c>
      <c r="K146" s="23">
        <f t="shared" si="22"/>
        <v>0.15780654689816576</v>
      </c>
      <c r="L146" s="47"/>
      <c r="M146" s="57"/>
      <c r="N146" s="57"/>
      <c r="O146" s="58"/>
    </row>
    <row r="147" spans="2:15" x14ac:dyDescent="0.25">
      <c r="B147" s="52"/>
      <c r="C147" s="57"/>
      <c r="D147" s="47"/>
      <c r="E147" s="57"/>
      <c r="F147" s="20" t="s">
        <v>61</v>
      </c>
      <c r="G147" s="26"/>
      <c r="H147" s="91">
        <f>+H131-SUM(H140:H146)</f>
        <v>18.689578999999981</v>
      </c>
      <c r="I147" s="23">
        <f t="shared" si="21"/>
        <v>4.899579968344063E-2</v>
      </c>
      <c r="J147" s="91">
        <f>+J131-SUM(J140:J146)</f>
        <v>7.9663200000000032</v>
      </c>
      <c r="K147" s="23">
        <f t="shared" si="22"/>
        <v>0.42624395124149195</v>
      </c>
      <c r="L147" s="47"/>
      <c r="M147" s="57"/>
      <c r="N147" s="57"/>
      <c r="O147" s="58"/>
    </row>
    <row r="148" spans="2:15" x14ac:dyDescent="0.25">
      <c r="B148" s="52"/>
      <c r="C148" s="57"/>
      <c r="D148" s="47"/>
      <c r="E148" s="57"/>
      <c r="F148" s="21" t="s">
        <v>0</v>
      </c>
      <c r="G148" s="27"/>
      <c r="H148" s="89">
        <f>SUM(H140:H147)</f>
        <v>381.45267799999999</v>
      </c>
      <c r="I148" s="22">
        <f>SUM(I140:I147)</f>
        <v>0.99999999999999989</v>
      </c>
      <c r="J148" s="89">
        <f>SUM(J140:J147)</f>
        <v>64.425246000000001</v>
      </c>
      <c r="K148" s="22">
        <f t="shared" si="22"/>
        <v>0.16889446506913763</v>
      </c>
      <c r="L148" s="47"/>
      <c r="M148" s="57"/>
      <c r="N148" s="57"/>
      <c r="O148" s="58"/>
    </row>
    <row r="149" spans="2:15" x14ac:dyDescent="0.25">
      <c r="B149" s="52"/>
      <c r="C149" s="57"/>
      <c r="E149" s="47"/>
      <c r="F149" s="118" t="s">
        <v>77</v>
      </c>
      <c r="G149" s="118"/>
      <c r="H149" s="118"/>
      <c r="I149" s="118"/>
      <c r="J149" s="118"/>
      <c r="K149" s="118"/>
      <c r="L149" s="47"/>
      <c r="N149" s="57"/>
      <c r="O149" s="58"/>
    </row>
    <row r="150" spans="2:15" x14ac:dyDescent="0.25">
      <c r="B150" s="52"/>
      <c r="C150" s="57"/>
      <c r="D150" s="47"/>
      <c r="E150" s="47"/>
      <c r="F150" s="61"/>
      <c r="G150" s="61"/>
      <c r="H150" s="47"/>
      <c r="I150" s="47"/>
      <c r="J150" s="47"/>
      <c r="K150" s="47"/>
      <c r="L150" s="47"/>
      <c r="M150" s="57"/>
      <c r="N150" s="57"/>
      <c r="O150" s="58"/>
    </row>
    <row r="151" spans="2:15" ht="15" customHeight="1" x14ac:dyDescent="0.25">
      <c r="B151" s="52"/>
      <c r="C151" s="113" t="str">
        <f>+CONCATENATE("Al 06 de junio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06 de junio  de los 238  proyectos presupuestados para el 2018, 101 no cuentan con ningún avance en ejecución del gasto, mientras que 77 (32.4% de proyectos) no superan el 50,0% de ejecución, 50 proyectos (21.0% del total) tienen un nivel de ejecución mayor al 50,0% pero no culminan al 100% y 10 proyectos por S/ 1.9 millones se han ejecutado al 100,0%.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58"/>
    </row>
    <row r="152" spans="2:15" x14ac:dyDescent="0.25">
      <c r="B152" s="5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58"/>
    </row>
    <row r="153" spans="2:15" x14ac:dyDescent="0.25">
      <c r="B153" s="52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8"/>
    </row>
    <row r="154" spans="2:15" x14ac:dyDescent="0.25">
      <c r="B154" s="52"/>
      <c r="C154" s="57"/>
      <c r="D154" s="57"/>
      <c r="E154" s="114" t="s">
        <v>91</v>
      </c>
      <c r="F154" s="114"/>
      <c r="G154" s="114"/>
      <c r="H154" s="114"/>
      <c r="I154" s="114"/>
      <c r="J154" s="114"/>
      <c r="K154" s="114"/>
      <c r="L154" s="114"/>
      <c r="M154" s="57"/>
      <c r="N154" s="57"/>
      <c r="O154" s="58"/>
    </row>
    <row r="155" spans="2:15" x14ac:dyDescent="0.25">
      <c r="B155" s="52"/>
      <c r="C155" s="57"/>
      <c r="D155" s="57"/>
      <c r="E155" s="5"/>
      <c r="F155" s="115" t="s">
        <v>38</v>
      </c>
      <c r="G155" s="115"/>
      <c r="H155" s="115"/>
      <c r="I155" s="115"/>
      <c r="J155" s="115"/>
      <c r="K155" s="115"/>
      <c r="L155" s="5"/>
      <c r="M155" s="57"/>
      <c r="N155" s="57"/>
      <c r="O155" s="58"/>
    </row>
    <row r="156" spans="2:15" x14ac:dyDescent="0.25">
      <c r="B156" s="52"/>
      <c r="C156" s="57"/>
      <c r="D156" s="57"/>
      <c r="E156" s="28"/>
      <c r="F156" s="19" t="s">
        <v>30</v>
      </c>
      <c r="G156" s="19" t="s">
        <v>23</v>
      </c>
      <c r="H156" s="19" t="s">
        <v>25</v>
      </c>
      <c r="I156" s="19" t="s">
        <v>12</v>
      </c>
      <c r="J156" s="19" t="s">
        <v>29</v>
      </c>
      <c r="K156" s="19" t="s">
        <v>3</v>
      </c>
      <c r="L156" s="28"/>
      <c r="M156" s="57"/>
      <c r="N156" s="57"/>
      <c r="O156" s="58"/>
    </row>
    <row r="157" spans="2:15" x14ac:dyDescent="0.25">
      <c r="B157" s="52"/>
      <c r="C157" s="57"/>
      <c r="D157" s="57"/>
      <c r="E157" s="28"/>
      <c r="F157" s="32" t="s">
        <v>31</v>
      </c>
      <c r="G157" s="23">
        <f>+I157/H157</f>
        <v>0</v>
      </c>
      <c r="H157" s="91">
        <v>87.00725799999995</v>
      </c>
      <c r="I157" s="91">
        <v>0</v>
      </c>
      <c r="J157" s="32">
        <v>101</v>
      </c>
      <c r="K157" s="23">
        <f>+J157/J$161</f>
        <v>0.42436974789915966</v>
      </c>
      <c r="L157" s="28"/>
      <c r="M157" s="57"/>
      <c r="N157" s="57"/>
      <c r="O157" s="58"/>
    </row>
    <row r="158" spans="2:15" x14ac:dyDescent="0.25">
      <c r="B158" s="52"/>
      <c r="C158" s="57"/>
      <c r="D158" s="57"/>
      <c r="E158" s="28"/>
      <c r="F158" s="32" t="s">
        <v>32</v>
      </c>
      <c r="G158" s="23">
        <f t="shared" ref="G158:G161" si="23">+I158/H158</f>
        <v>0.16757061347295887</v>
      </c>
      <c r="H158" s="91">
        <v>266.97072399999996</v>
      </c>
      <c r="I158" s="91">
        <v>44.736447999999982</v>
      </c>
      <c r="J158" s="32">
        <v>77</v>
      </c>
      <c r="K158" s="23">
        <f t="shared" ref="K158:K160" si="24">+J158/J$161</f>
        <v>0.3235294117647059</v>
      </c>
      <c r="L158" s="28"/>
      <c r="M158" s="57"/>
      <c r="N158" s="57"/>
      <c r="O158" s="58"/>
    </row>
    <row r="159" spans="2:15" x14ac:dyDescent="0.25">
      <c r="B159" s="52"/>
      <c r="C159" s="57"/>
      <c r="D159" s="57"/>
      <c r="E159" s="28"/>
      <c r="F159" s="32" t="s">
        <v>33</v>
      </c>
      <c r="G159" s="23">
        <f t="shared" si="23"/>
        <v>0.69524443176765738</v>
      </c>
      <c r="H159" s="91">
        <v>25.548009000000008</v>
      </c>
      <c r="I159" s="91">
        <v>17.762111000000001</v>
      </c>
      <c r="J159" s="32">
        <v>50</v>
      </c>
      <c r="K159" s="23">
        <f t="shared" si="24"/>
        <v>0.21008403361344538</v>
      </c>
      <c r="L159" s="28"/>
      <c r="M159" s="57"/>
      <c r="N159" s="57"/>
      <c r="O159" s="58"/>
    </row>
    <row r="160" spans="2:15" x14ac:dyDescent="0.25">
      <c r="B160" s="52"/>
      <c r="C160" s="57"/>
      <c r="D160" s="57"/>
      <c r="E160" s="28"/>
      <c r="F160" s="32" t="s">
        <v>34</v>
      </c>
      <c r="G160" s="23">
        <f t="shared" si="23"/>
        <v>0.99999948097433577</v>
      </c>
      <c r="H160" s="91">
        <v>1.926687</v>
      </c>
      <c r="I160" s="91">
        <v>1.9266860000000001</v>
      </c>
      <c r="J160" s="32">
        <v>10</v>
      </c>
      <c r="K160" s="23">
        <f t="shared" si="24"/>
        <v>4.2016806722689079E-2</v>
      </c>
      <c r="L160" s="28"/>
      <c r="M160" s="57"/>
      <c r="N160" s="57"/>
      <c r="O160" s="58"/>
    </row>
    <row r="161" spans="2:15" x14ac:dyDescent="0.25">
      <c r="B161" s="52"/>
      <c r="C161" s="57"/>
      <c r="D161" s="57"/>
      <c r="E161" s="28"/>
      <c r="F161" s="33" t="s">
        <v>0</v>
      </c>
      <c r="G161" s="22">
        <f t="shared" si="23"/>
        <v>0.1688944624475805</v>
      </c>
      <c r="H161" s="89">
        <f t="shared" ref="H161:J161" si="25">SUM(H157:H160)</f>
        <v>381.45267799999988</v>
      </c>
      <c r="I161" s="89">
        <f t="shared" si="25"/>
        <v>64.42524499999999</v>
      </c>
      <c r="J161" s="33">
        <f t="shared" si="25"/>
        <v>238</v>
      </c>
      <c r="K161" s="22">
        <f>SUM(K157:K160)</f>
        <v>1</v>
      </c>
      <c r="L161" s="28"/>
      <c r="M161" s="57"/>
      <c r="N161" s="57"/>
      <c r="O161" s="58"/>
    </row>
    <row r="162" spans="2:15" x14ac:dyDescent="0.25">
      <c r="B162" s="52"/>
      <c r="C162" s="57"/>
      <c r="E162" s="5"/>
      <c r="F162" s="118" t="s">
        <v>77</v>
      </c>
      <c r="G162" s="118"/>
      <c r="H162" s="118"/>
      <c r="I162" s="118"/>
      <c r="J162" s="118"/>
      <c r="K162" s="118"/>
      <c r="L162" s="5"/>
      <c r="N162" s="57"/>
      <c r="O162" s="58"/>
    </row>
    <row r="163" spans="2:15" x14ac:dyDescent="0.25">
      <c r="B163" s="52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8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7" spans="2:15" x14ac:dyDescent="0.25"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8"/>
    </row>
    <row r="168" spans="2:15" x14ac:dyDescent="0.25">
      <c r="B168" s="52"/>
      <c r="C168" s="112" t="s">
        <v>36</v>
      </c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53"/>
    </row>
    <row r="169" spans="2:15" x14ac:dyDescent="0.25">
      <c r="B169" s="52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55"/>
    </row>
    <row r="170" spans="2:15" ht="15" customHeight="1" x14ac:dyDescent="0.25">
      <c r="B170" s="52"/>
      <c r="C170" s="113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06 de junio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17.6%, mientras que para los proyectos del tipo social se registra un avance del 29.6% al 06 de junio del 2017. Cabe resaltar que estos dos tipos de proyectos absorben el 96.4% del presupuesto total de los Gobiernos Locales en esta región.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55"/>
    </row>
    <row r="171" spans="2:15" x14ac:dyDescent="0.25">
      <c r="B171" s="5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58"/>
    </row>
    <row r="172" spans="2:15" x14ac:dyDescent="0.25">
      <c r="B172" s="52"/>
      <c r="C172" s="57"/>
      <c r="D172" s="57"/>
      <c r="E172" s="47"/>
      <c r="F172" s="47"/>
      <c r="G172" s="47"/>
      <c r="H172" s="47"/>
      <c r="I172" s="47"/>
      <c r="J172" s="47"/>
      <c r="K172" s="47"/>
      <c r="L172" s="47"/>
      <c r="M172" s="57"/>
      <c r="N172" s="57"/>
      <c r="O172" s="58"/>
    </row>
    <row r="173" spans="2:15" x14ac:dyDescent="0.25">
      <c r="B173" s="52"/>
      <c r="C173" s="57"/>
      <c r="D173" s="57"/>
      <c r="E173" s="128" t="s">
        <v>83</v>
      </c>
      <c r="F173" s="128"/>
      <c r="G173" s="128"/>
      <c r="H173" s="128"/>
      <c r="I173" s="128"/>
      <c r="J173" s="128"/>
      <c r="K173" s="128"/>
      <c r="L173" s="128"/>
      <c r="M173" s="57"/>
      <c r="N173" s="57"/>
      <c r="O173" s="58"/>
    </row>
    <row r="174" spans="2:15" x14ac:dyDescent="0.25">
      <c r="B174" s="52"/>
      <c r="C174" s="57"/>
      <c r="D174" s="57"/>
      <c r="E174" s="5"/>
      <c r="F174" s="115" t="s">
        <v>1</v>
      </c>
      <c r="G174" s="115"/>
      <c r="H174" s="115"/>
      <c r="I174" s="115"/>
      <c r="J174" s="115"/>
      <c r="K174" s="115"/>
      <c r="L174" s="5"/>
      <c r="M174" s="57"/>
      <c r="N174" s="57"/>
      <c r="O174" s="58"/>
    </row>
    <row r="175" spans="2:15" x14ac:dyDescent="0.25">
      <c r="B175" s="52"/>
      <c r="C175" s="57"/>
      <c r="D175" s="57"/>
      <c r="E175" s="5"/>
      <c r="F175" s="119" t="s">
        <v>37</v>
      </c>
      <c r="G175" s="119"/>
      <c r="H175" s="19" t="s">
        <v>11</v>
      </c>
      <c r="I175" s="19" t="s">
        <v>21</v>
      </c>
      <c r="J175" s="19" t="s">
        <v>22</v>
      </c>
      <c r="K175" s="19" t="s">
        <v>23</v>
      </c>
      <c r="L175" s="5"/>
      <c r="M175" s="57"/>
      <c r="N175" s="57"/>
      <c r="O175" s="58"/>
    </row>
    <row r="176" spans="2:15" x14ac:dyDescent="0.25">
      <c r="B176" s="52"/>
      <c r="C176" s="57"/>
      <c r="D176" s="57"/>
      <c r="E176" s="5"/>
      <c r="F176" s="20" t="s">
        <v>18</v>
      </c>
      <c r="G176" s="11"/>
      <c r="H176" s="90">
        <v>165.26651699999999</v>
      </c>
      <c r="I176" s="23">
        <f>+H176/H$180</f>
        <v>0.50707580643919148</v>
      </c>
      <c r="J176" s="91">
        <v>29.057615999999999</v>
      </c>
      <c r="K176" s="23">
        <f>+J176/H176</f>
        <v>0.17582276511581593</v>
      </c>
      <c r="L176" s="5"/>
      <c r="M176" s="57"/>
      <c r="N176" s="57"/>
      <c r="O176" s="58"/>
    </row>
    <row r="177" spans="2:15" x14ac:dyDescent="0.25">
      <c r="B177" s="52"/>
      <c r="C177" s="57"/>
      <c r="D177" s="57"/>
      <c r="E177" s="5"/>
      <c r="F177" s="20" t="s">
        <v>19</v>
      </c>
      <c r="G177" s="11"/>
      <c r="H177" s="91">
        <v>148.88600199999999</v>
      </c>
      <c r="I177" s="23">
        <f>+H177/H$180</f>
        <v>0.45681660690929354</v>
      </c>
      <c r="J177" s="91">
        <v>44.061321999999997</v>
      </c>
      <c r="K177" s="23">
        <f t="shared" ref="K177:K180" si="26">+J177/H177</f>
        <v>0.29593999038270907</v>
      </c>
      <c r="L177" s="5"/>
      <c r="M177" s="57"/>
      <c r="N177" s="57"/>
      <c r="O177" s="58"/>
    </row>
    <row r="178" spans="2:15" x14ac:dyDescent="0.25">
      <c r="B178" s="52"/>
      <c r="C178" s="57"/>
      <c r="D178" s="57"/>
      <c r="E178" s="5"/>
      <c r="F178" s="20" t="s">
        <v>28</v>
      </c>
      <c r="G178" s="11"/>
      <c r="H178" s="91">
        <v>4.8730789999999997</v>
      </c>
      <c r="I178" s="23">
        <f t="shared" ref="I178:I179" si="27">+H178/H$180</f>
        <v>1.4951730747534838E-2</v>
      </c>
      <c r="J178" s="91">
        <v>1.902579</v>
      </c>
      <c r="K178" s="23">
        <f t="shared" si="26"/>
        <v>0.39042646343307796</v>
      </c>
      <c r="L178" s="5"/>
      <c r="M178" s="57"/>
      <c r="N178" s="57"/>
      <c r="O178" s="58"/>
    </row>
    <row r="179" spans="2:15" x14ac:dyDescent="0.25">
      <c r="B179" s="52"/>
      <c r="C179" s="57"/>
      <c r="D179" s="57"/>
      <c r="E179" s="5"/>
      <c r="F179" s="20" t="s">
        <v>20</v>
      </c>
      <c r="G179" s="11"/>
      <c r="H179" s="91">
        <v>6.8951320000000003</v>
      </c>
      <c r="I179" s="23">
        <f t="shared" si="27"/>
        <v>2.115585590398009E-2</v>
      </c>
      <c r="J179" s="91">
        <v>2.382136</v>
      </c>
      <c r="K179" s="23">
        <f t="shared" si="26"/>
        <v>0.3454808406858636</v>
      </c>
      <c r="L179" s="5"/>
      <c r="M179" s="57"/>
      <c r="N179" s="57"/>
      <c r="O179" s="58"/>
    </row>
    <row r="180" spans="2:15" x14ac:dyDescent="0.25">
      <c r="B180" s="52"/>
      <c r="C180" s="57"/>
      <c r="D180" s="57"/>
      <c r="E180" s="5"/>
      <c r="F180" s="21" t="s">
        <v>0</v>
      </c>
      <c r="G180" s="13"/>
      <c r="H180" s="89">
        <f>SUM(H176:H179)</f>
        <v>325.92072999999999</v>
      </c>
      <c r="I180" s="22">
        <f>SUM(I176:I179)</f>
        <v>0.99999999999999989</v>
      </c>
      <c r="J180" s="89">
        <f>SUM(J176:J179)</f>
        <v>77.403653000000006</v>
      </c>
      <c r="K180" s="22">
        <f t="shared" si="26"/>
        <v>0.23749226690796871</v>
      </c>
      <c r="L180" s="5"/>
      <c r="M180" s="57"/>
      <c r="N180" s="57"/>
      <c r="O180" s="58"/>
    </row>
    <row r="181" spans="2:15" x14ac:dyDescent="0.25">
      <c r="B181" s="52"/>
      <c r="C181" s="57"/>
      <c r="E181" s="5"/>
      <c r="F181" s="118" t="s">
        <v>77</v>
      </c>
      <c r="G181" s="118"/>
      <c r="H181" s="118"/>
      <c r="I181" s="118"/>
      <c r="J181" s="118"/>
      <c r="K181" s="118"/>
      <c r="L181" s="5"/>
      <c r="N181" s="57"/>
      <c r="O181" s="58"/>
    </row>
    <row r="182" spans="2:15" x14ac:dyDescent="0.25">
      <c r="B182" s="52"/>
      <c r="C182" s="57"/>
      <c r="D182" s="57"/>
      <c r="E182" s="47"/>
      <c r="F182" s="47"/>
      <c r="G182" s="47"/>
      <c r="H182" s="47"/>
      <c r="I182" s="47"/>
      <c r="J182" s="47"/>
      <c r="K182" s="47"/>
      <c r="L182" s="47"/>
      <c r="M182" s="57"/>
      <c r="N182" s="57"/>
      <c r="O182" s="58"/>
    </row>
    <row r="183" spans="2:15" ht="15" customHeight="1" x14ac:dyDescent="0.25">
      <c r="B183" s="52"/>
      <c r="C183" s="113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TRANSPORTE cuenta con el mayor presupuesto en esta región, con un nivel de ejecución del 14.5%, del mismo modo para proyectos SANEAMIENTO se tiene un nivel de avance de 38.3%. Cabe destacar que solo estos dos sectores concentran el 68.0% del presupuesto de esta región. </v>
      </c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58"/>
    </row>
    <row r="184" spans="2:15" x14ac:dyDescent="0.25">
      <c r="B184" s="5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58"/>
    </row>
    <row r="185" spans="2:15" x14ac:dyDescent="0.25">
      <c r="B185" s="52"/>
      <c r="C185" s="57"/>
      <c r="D185" s="47"/>
      <c r="E185" s="47"/>
      <c r="F185" s="47"/>
      <c r="G185" s="47"/>
      <c r="H185" s="57"/>
      <c r="I185" s="57"/>
      <c r="J185" s="57"/>
      <c r="K185" s="57"/>
      <c r="L185" s="57"/>
      <c r="M185" s="57"/>
      <c r="N185" s="57"/>
      <c r="O185" s="58"/>
    </row>
    <row r="186" spans="2:15" x14ac:dyDescent="0.25">
      <c r="B186" s="52"/>
      <c r="C186" s="57"/>
      <c r="D186" s="47"/>
      <c r="E186" s="114" t="s">
        <v>86</v>
      </c>
      <c r="F186" s="114"/>
      <c r="G186" s="114"/>
      <c r="H186" s="114"/>
      <c r="I186" s="114"/>
      <c r="J186" s="114"/>
      <c r="K186" s="114"/>
      <c r="L186" s="114"/>
      <c r="M186" s="57"/>
      <c r="N186" s="57"/>
      <c r="O186" s="58"/>
    </row>
    <row r="187" spans="2:15" x14ac:dyDescent="0.25">
      <c r="B187" s="52"/>
      <c r="C187" s="57"/>
      <c r="D187" s="47"/>
      <c r="E187" s="5"/>
      <c r="F187" s="115" t="s">
        <v>1</v>
      </c>
      <c r="G187" s="115"/>
      <c r="H187" s="115"/>
      <c r="I187" s="115"/>
      <c r="J187" s="115"/>
      <c r="K187" s="115"/>
      <c r="L187" s="5"/>
      <c r="M187" s="57"/>
      <c r="N187" s="57"/>
      <c r="O187" s="58"/>
    </row>
    <row r="188" spans="2:15" x14ac:dyDescent="0.25">
      <c r="B188" s="52"/>
      <c r="C188" s="57"/>
      <c r="D188" s="47"/>
      <c r="E188" s="28"/>
      <c r="F188" s="119" t="s">
        <v>27</v>
      </c>
      <c r="G188" s="119"/>
      <c r="H188" s="19" t="s">
        <v>25</v>
      </c>
      <c r="I188" s="19" t="s">
        <v>3</v>
      </c>
      <c r="J188" s="19" t="s">
        <v>26</v>
      </c>
      <c r="K188" s="19" t="s">
        <v>23</v>
      </c>
      <c r="L188" s="5"/>
      <c r="M188" s="57"/>
      <c r="N188" s="57"/>
      <c r="O188" s="58"/>
    </row>
    <row r="189" spans="2:15" x14ac:dyDescent="0.25">
      <c r="B189" s="52"/>
      <c r="C189" s="57"/>
      <c r="D189" s="47"/>
      <c r="E189" s="28"/>
      <c r="F189" s="20" t="s">
        <v>54</v>
      </c>
      <c r="G189" s="26"/>
      <c r="H189" s="91">
        <v>129.91786200000001</v>
      </c>
      <c r="I189" s="23">
        <f>+H189/H$197</f>
        <v>0.39861797683136024</v>
      </c>
      <c r="J189" s="91">
        <v>18.829440999999999</v>
      </c>
      <c r="K189" s="23">
        <f>+J189/H189</f>
        <v>0.14493342724497726</v>
      </c>
      <c r="L189" s="5"/>
      <c r="M189" s="57"/>
      <c r="N189" s="57"/>
      <c r="O189" s="58"/>
    </row>
    <row r="190" spans="2:15" x14ac:dyDescent="0.25">
      <c r="B190" s="52"/>
      <c r="C190" s="57"/>
      <c r="D190" s="47"/>
      <c r="E190" s="28"/>
      <c r="F190" s="20" t="s">
        <v>55</v>
      </c>
      <c r="G190" s="26"/>
      <c r="H190" s="91">
        <v>91.586124999999996</v>
      </c>
      <c r="I190" s="23">
        <f t="shared" ref="I190:I196" si="28">+H190/H$197</f>
        <v>0.28100736335488691</v>
      </c>
      <c r="J190" s="91">
        <v>35.083931</v>
      </c>
      <c r="K190" s="23">
        <f t="shared" ref="K190:K192" si="29">+J190/H190</f>
        <v>0.38307037228619512</v>
      </c>
      <c r="L190" s="5"/>
      <c r="M190" s="57"/>
      <c r="N190" s="57"/>
      <c r="O190" s="58"/>
    </row>
    <row r="191" spans="2:15" x14ac:dyDescent="0.25">
      <c r="B191" s="52"/>
      <c r="C191" s="57"/>
      <c r="D191" s="47"/>
      <c r="E191" s="28"/>
      <c r="F191" s="20" t="s">
        <v>56</v>
      </c>
      <c r="G191" s="26"/>
      <c r="H191" s="91">
        <v>33.117502000000002</v>
      </c>
      <c r="I191" s="23">
        <f t="shared" si="28"/>
        <v>0.10161213740531326</v>
      </c>
      <c r="J191" s="91">
        <v>5.0519379999999998</v>
      </c>
      <c r="K191" s="23">
        <f t="shared" si="29"/>
        <v>0.15254586532522893</v>
      </c>
      <c r="L191" s="5"/>
      <c r="M191" s="57"/>
      <c r="N191" s="57"/>
      <c r="O191" s="58"/>
    </row>
    <row r="192" spans="2:15" x14ac:dyDescent="0.25">
      <c r="B192" s="52"/>
      <c r="C192" s="57"/>
      <c r="D192" s="47"/>
      <c r="E192" s="28"/>
      <c r="F192" s="20" t="s">
        <v>62</v>
      </c>
      <c r="G192" s="26"/>
      <c r="H192" s="91">
        <v>17.6326</v>
      </c>
      <c r="I192" s="23">
        <f t="shared" si="28"/>
        <v>5.4100885206043815E-2</v>
      </c>
      <c r="J192" s="91">
        <v>1.0763240000000001</v>
      </c>
      <c r="K192" s="23">
        <f t="shared" si="29"/>
        <v>6.1041706838469656E-2</v>
      </c>
      <c r="L192" s="5"/>
      <c r="M192" s="57"/>
      <c r="N192" s="57"/>
      <c r="O192" s="58"/>
    </row>
    <row r="193" spans="2:15" x14ac:dyDescent="0.25">
      <c r="B193" s="52"/>
      <c r="C193" s="57"/>
      <c r="D193" s="47"/>
      <c r="E193" s="28"/>
      <c r="F193" s="20" t="s">
        <v>57</v>
      </c>
      <c r="G193" s="26"/>
      <c r="H193" s="91">
        <v>15.324586</v>
      </c>
      <c r="I193" s="23">
        <f t="shared" si="28"/>
        <v>4.7019365721229209E-2</v>
      </c>
      <c r="J193" s="91">
        <v>6.8324819999999997</v>
      </c>
      <c r="K193" s="23">
        <f>+J193/H193</f>
        <v>0.44585100047727227</v>
      </c>
      <c r="L193" s="5"/>
      <c r="M193" s="57"/>
      <c r="N193" s="57"/>
      <c r="O193" s="58"/>
    </row>
    <row r="194" spans="2:15" x14ac:dyDescent="0.25">
      <c r="B194" s="52"/>
      <c r="C194" s="57"/>
      <c r="D194" s="47"/>
      <c r="E194" s="28"/>
      <c r="F194" s="20" t="s">
        <v>58</v>
      </c>
      <c r="G194" s="26"/>
      <c r="H194" s="91">
        <v>13.198084</v>
      </c>
      <c r="I194" s="23">
        <f t="shared" si="28"/>
        <v>4.0494766933051485E-2</v>
      </c>
      <c r="J194" s="91">
        <v>2.4506269999999999</v>
      </c>
      <c r="K194" s="23">
        <f t="shared" ref="K194:K197" si="30">+J194/H194</f>
        <v>0.18568051241377156</v>
      </c>
      <c r="L194" s="5"/>
      <c r="M194" s="57"/>
      <c r="N194" s="57"/>
      <c r="O194" s="58"/>
    </row>
    <row r="195" spans="2:15" x14ac:dyDescent="0.25">
      <c r="B195" s="52"/>
      <c r="C195" s="57"/>
      <c r="D195" s="47"/>
      <c r="E195" s="28"/>
      <c r="F195" s="20" t="s">
        <v>60</v>
      </c>
      <c r="G195" s="26"/>
      <c r="H195" s="91">
        <v>6.8951320000000003</v>
      </c>
      <c r="I195" s="23">
        <f t="shared" si="28"/>
        <v>2.115585590398009E-2</v>
      </c>
      <c r="J195" s="91">
        <v>2.382136</v>
      </c>
      <c r="K195" s="23">
        <f t="shared" si="30"/>
        <v>0.3454808406858636</v>
      </c>
      <c r="L195" s="5"/>
      <c r="M195" s="57"/>
      <c r="N195" s="57"/>
      <c r="O195" s="58"/>
    </row>
    <row r="196" spans="2:15" x14ac:dyDescent="0.25">
      <c r="B196" s="52"/>
      <c r="C196" s="57"/>
      <c r="D196" s="47"/>
      <c r="E196" s="28"/>
      <c r="F196" s="20" t="s">
        <v>61</v>
      </c>
      <c r="G196" s="26"/>
      <c r="H196" s="91">
        <f>+H180-SUM(H189:H195)</f>
        <v>18.248838999999975</v>
      </c>
      <c r="I196" s="23">
        <f t="shared" si="28"/>
        <v>5.5991648644134959E-2</v>
      </c>
      <c r="J196" s="91">
        <f>+J180-SUM(J189:J195)</f>
        <v>5.6967740000000049</v>
      </c>
      <c r="K196" s="23">
        <f t="shared" si="30"/>
        <v>0.31217185926184193</v>
      </c>
      <c r="L196" s="5"/>
      <c r="M196" s="57"/>
      <c r="N196" s="57"/>
      <c r="O196" s="58"/>
    </row>
    <row r="197" spans="2:15" x14ac:dyDescent="0.25">
      <c r="B197" s="52"/>
      <c r="C197" s="57"/>
      <c r="D197" s="47"/>
      <c r="E197" s="28"/>
      <c r="F197" s="21" t="s">
        <v>0</v>
      </c>
      <c r="G197" s="27"/>
      <c r="H197" s="89">
        <f>SUM(H189:H196)</f>
        <v>325.92072999999999</v>
      </c>
      <c r="I197" s="22">
        <f>SUM(I189:I196)</f>
        <v>0.99999999999999989</v>
      </c>
      <c r="J197" s="89">
        <f>SUM(J189:J196)</f>
        <v>77.403653000000006</v>
      </c>
      <c r="K197" s="22">
        <f t="shared" si="30"/>
        <v>0.23749226690796871</v>
      </c>
      <c r="L197" s="5"/>
      <c r="M197" s="57"/>
      <c r="N197" s="57"/>
      <c r="O197" s="58"/>
    </row>
    <row r="198" spans="2:15" x14ac:dyDescent="0.25">
      <c r="B198" s="52"/>
      <c r="C198" s="57"/>
      <c r="E198" s="47"/>
      <c r="F198" s="118" t="s">
        <v>77</v>
      </c>
      <c r="G198" s="118"/>
      <c r="H198" s="118"/>
      <c r="I198" s="118"/>
      <c r="J198" s="118"/>
      <c r="K198" s="118"/>
      <c r="L198" s="47"/>
      <c r="N198" s="57"/>
      <c r="O198" s="58"/>
    </row>
    <row r="199" spans="2:15" x14ac:dyDescent="0.25">
      <c r="B199" s="52"/>
      <c r="C199" s="57"/>
      <c r="D199" s="47"/>
      <c r="E199" s="47"/>
      <c r="F199" s="61"/>
      <c r="G199" s="61"/>
      <c r="H199" s="47"/>
      <c r="I199" s="47"/>
      <c r="J199" s="47"/>
      <c r="K199" s="47"/>
      <c r="L199" s="47"/>
      <c r="M199" s="57"/>
      <c r="N199" s="57"/>
      <c r="O199" s="58"/>
    </row>
    <row r="200" spans="2:15" ht="15" customHeight="1" x14ac:dyDescent="0.25">
      <c r="B200" s="52"/>
      <c r="C200" s="113" t="str">
        <f>+CONCATENATE("Al 06 de junio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06 de junio  de los 562  proyectos presupuestados para el 2018, 208 no cuentan con ningún avance en ejecución del gasto, mientras que 121 (21.5% de proyectos) no superan el 50,0% de ejecución, 141 proyectos (25.1% del total) tienen un nivel de ejecución mayor al 50,0% pero no culminan al 100% y 92 proyectos por S/ 2.8 millones se han ejecutado al 100,0%.</v>
      </c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58"/>
    </row>
    <row r="201" spans="2:15" x14ac:dyDescent="0.25">
      <c r="B201" s="5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58"/>
    </row>
    <row r="202" spans="2:15" x14ac:dyDescent="0.25">
      <c r="B202" s="52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8"/>
    </row>
    <row r="203" spans="2:15" x14ac:dyDescent="0.25">
      <c r="B203" s="52"/>
      <c r="C203" s="57"/>
      <c r="D203" s="57"/>
      <c r="E203" s="114" t="s">
        <v>90</v>
      </c>
      <c r="F203" s="114"/>
      <c r="G203" s="114"/>
      <c r="H203" s="114"/>
      <c r="I203" s="114"/>
      <c r="J203" s="114"/>
      <c r="K203" s="114"/>
      <c r="L203" s="114"/>
      <c r="M203" s="57"/>
      <c r="N203" s="57"/>
      <c r="O203" s="58"/>
    </row>
    <row r="204" spans="2:15" x14ac:dyDescent="0.25">
      <c r="B204" s="52"/>
      <c r="C204" s="57"/>
      <c r="D204" s="57"/>
      <c r="E204" s="5"/>
      <c r="F204" s="115" t="s">
        <v>38</v>
      </c>
      <c r="G204" s="115"/>
      <c r="H204" s="115"/>
      <c r="I204" s="115"/>
      <c r="J204" s="115"/>
      <c r="K204" s="115"/>
      <c r="L204" s="5"/>
      <c r="M204" s="57"/>
      <c r="N204" s="57"/>
      <c r="O204" s="58"/>
    </row>
    <row r="205" spans="2:15" x14ac:dyDescent="0.25">
      <c r="B205" s="52"/>
      <c r="C205" s="57"/>
      <c r="D205" s="57"/>
      <c r="E205" s="28"/>
      <c r="F205" s="19" t="s">
        <v>30</v>
      </c>
      <c r="G205" s="19" t="s">
        <v>23</v>
      </c>
      <c r="H205" s="19" t="s">
        <v>25</v>
      </c>
      <c r="I205" s="19" t="s">
        <v>12</v>
      </c>
      <c r="J205" s="19" t="s">
        <v>29</v>
      </c>
      <c r="K205" s="19" t="s">
        <v>3</v>
      </c>
      <c r="L205" s="28"/>
      <c r="M205" s="57"/>
      <c r="N205" s="57"/>
      <c r="O205" s="58"/>
    </row>
    <row r="206" spans="2:15" x14ac:dyDescent="0.25">
      <c r="B206" s="52"/>
      <c r="C206" s="57"/>
      <c r="D206" s="57"/>
      <c r="E206" s="28"/>
      <c r="F206" s="32" t="s">
        <v>31</v>
      </c>
      <c r="G206" s="23">
        <f>+I206/H206</f>
        <v>0</v>
      </c>
      <c r="H206" s="91">
        <v>136.06036099999994</v>
      </c>
      <c r="I206" s="91">
        <v>0</v>
      </c>
      <c r="J206" s="32">
        <v>208</v>
      </c>
      <c r="K206" s="23">
        <f>+J206/J$210</f>
        <v>0.37010676156583627</v>
      </c>
      <c r="L206" s="28"/>
      <c r="M206" s="57"/>
      <c r="N206" s="57"/>
      <c r="O206" s="58"/>
    </row>
    <row r="207" spans="2:15" x14ac:dyDescent="0.25">
      <c r="B207" s="52"/>
      <c r="C207" s="57"/>
      <c r="D207" s="57"/>
      <c r="E207" s="28"/>
      <c r="F207" s="32" t="s">
        <v>32</v>
      </c>
      <c r="G207" s="23">
        <f t="shared" ref="G207:G210" si="31">+I207/H207</f>
        <v>0.20346969695118283</v>
      </c>
      <c r="H207" s="91">
        <v>124.39368800000005</v>
      </c>
      <c r="I207" s="91">
        <v>25.310345999999999</v>
      </c>
      <c r="J207" s="32">
        <v>121</v>
      </c>
      <c r="K207" s="23">
        <f t="shared" ref="K207:K209" si="32">+J207/J$210</f>
        <v>0.21530249110320285</v>
      </c>
      <c r="L207" s="28"/>
      <c r="M207" s="57"/>
      <c r="N207" s="57"/>
      <c r="O207" s="58"/>
    </row>
    <row r="208" spans="2:15" x14ac:dyDescent="0.25">
      <c r="B208" s="52"/>
      <c r="C208" s="57"/>
      <c r="D208" s="57"/>
      <c r="E208" s="28"/>
      <c r="F208" s="32" t="s">
        <v>33</v>
      </c>
      <c r="G208" s="23">
        <f t="shared" si="31"/>
        <v>0.78656959479030186</v>
      </c>
      <c r="H208" s="91">
        <v>62.659136999999987</v>
      </c>
      <c r="I208" s="91">
        <v>49.285772000000001</v>
      </c>
      <c r="J208" s="32">
        <v>141</v>
      </c>
      <c r="K208" s="23">
        <f t="shared" si="32"/>
        <v>0.25088967971530252</v>
      </c>
      <c r="L208" s="28"/>
      <c r="M208" s="57"/>
      <c r="N208" s="57"/>
      <c r="O208" s="58"/>
    </row>
    <row r="209" spans="2:15" x14ac:dyDescent="0.25">
      <c r="B209" s="52"/>
      <c r="C209" s="57"/>
      <c r="D209" s="57"/>
      <c r="E209" s="28"/>
      <c r="F209" s="32" t="s">
        <v>34</v>
      </c>
      <c r="G209" s="23">
        <f t="shared" si="31"/>
        <v>1</v>
      </c>
      <c r="H209" s="91">
        <v>2.8075439999999992</v>
      </c>
      <c r="I209" s="91">
        <v>2.8075439999999992</v>
      </c>
      <c r="J209" s="32">
        <v>92</v>
      </c>
      <c r="K209" s="23">
        <f t="shared" si="32"/>
        <v>0.16370106761565836</v>
      </c>
      <c r="L209" s="28"/>
      <c r="M209" s="57"/>
      <c r="N209" s="57"/>
      <c r="O209" s="58"/>
    </row>
    <row r="210" spans="2:15" x14ac:dyDescent="0.25">
      <c r="B210" s="52"/>
      <c r="C210" s="57"/>
      <c r="D210" s="57"/>
      <c r="E210" s="28"/>
      <c r="F210" s="93" t="s">
        <v>0</v>
      </c>
      <c r="G210" s="22">
        <f t="shared" si="31"/>
        <v>0.23749229452204529</v>
      </c>
      <c r="H210" s="89">
        <f t="shared" ref="H210:J210" si="33">SUM(H206:H209)</f>
        <v>325.92072999999999</v>
      </c>
      <c r="I210" s="89">
        <f t="shared" si="33"/>
        <v>77.403661999999997</v>
      </c>
      <c r="J210" s="33">
        <f t="shared" si="33"/>
        <v>562</v>
      </c>
      <c r="K210" s="22">
        <f>SUM(K206:K209)</f>
        <v>1</v>
      </c>
      <c r="L210" s="28"/>
      <c r="M210" s="57"/>
      <c r="N210" s="57"/>
      <c r="O210" s="58"/>
    </row>
    <row r="211" spans="2:15" x14ac:dyDescent="0.25">
      <c r="B211" s="52"/>
      <c r="C211" s="57"/>
      <c r="E211" s="47"/>
      <c r="F211" s="118" t="s">
        <v>77</v>
      </c>
      <c r="G211" s="118"/>
      <c r="H211" s="118"/>
      <c r="I211" s="118"/>
      <c r="J211" s="118"/>
      <c r="K211" s="118"/>
      <c r="L211" s="47"/>
      <c r="N211" s="57"/>
      <c r="O211" s="58"/>
    </row>
    <row r="212" spans="2:15" x14ac:dyDescent="0.25">
      <c r="B212" s="52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8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</sheetData>
  <mergeCells count="68">
    <mergeCell ref="C200:N201"/>
    <mergeCell ref="E203:L203"/>
    <mergeCell ref="C170:N171"/>
    <mergeCell ref="E173:L173"/>
    <mergeCell ref="F174:K174"/>
    <mergeCell ref="F175:G175"/>
    <mergeCell ref="C183:N184"/>
    <mergeCell ref="F187:K187"/>
    <mergeCell ref="E186:L186"/>
    <mergeCell ref="F198:K198"/>
    <mergeCell ref="F181:K181"/>
    <mergeCell ref="G14:I14"/>
    <mergeCell ref="J14:L14"/>
    <mergeCell ref="E14:F15"/>
    <mergeCell ref="E21:L21"/>
    <mergeCell ref="F64:K64"/>
    <mergeCell ref="F51:K51"/>
    <mergeCell ref="B1:O2"/>
    <mergeCell ref="C7:N7"/>
    <mergeCell ref="C9:N10"/>
    <mergeCell ref="E12:L12"/>
    <mergeCell ref="E13:L13"/>
    <mergeCell ref="C168:N168"/>
    <mergeCell ref="F138:K138"/>
    <mergeCell ref="F139:G139"/>
    <mergeCell ref="F155:K155"/>
    <mergeCell ref="E75:L75"/>
    <mergeCell ref="F126:G126"/>
    <mergeCell ref="C134:N135"/>
    <mergeCell ref="E137:L137"/>
    <mergeCell ref="C151:N152"/>
    <mergeCell ref="E154:L154"/>
    <mergeCell ref="F89:K89"/>
    <mergeCell ref="F90:G90"/>
    <mergeCell ref="F149:K149"/>
    <mergeCell ref="F162:K162"/>
    <mergeCell ref="F125:K125"/>
    <mergeCell ref="C70:N70"/>
    <mergeCell ref="C72:N73"/>
    <mergeCell ref="F77:G77"/>
    <mergeCell ref="F132:K132"/>
    <mergeCell ref="F83:K83"/>
    <mergeCell ref="F100:K100"/>
    <mergeCell ref="C119:N119"/>
    <mergeCell ref="C121:N122"/>
    <mergeCell ref="E124:L124"/>
    <mergeCell ref="F113:K113"/>
    <mergeCell ref="F106:K106"/>
    <mergeCell ref="E88:L88"/>
    <mergeCell ref="C85:N86"/>
    <mergeCell ref="C102:N103"/>
    <mergeCell ref="E105:L105"/>
    <mergeCell ref="F211:K211"/>
    <mergeCell ref="F188:G188"/>
    <mergeCell ref="F204:K204"/>
    <mergeCell ref="C23:N24"/>
    <mergeCell ref="E26:L26"/>
    <mergeCell ref="F27:K27"/>
    <mergeCell ref="F28:G28"/>
    <mergeCell ref="C36:N37"/>
    <mergeCell ref="E39:L39"/>
    <mergeCell ref="F40:K40"/>
    <mergeCell ref="F41:G41"/>
    <mergeCell ref="C53:N54"/>
    <mergeCell ref="E56:L56"/>
    <mergeCell ref="F57:K57"/>
    <mergeCell ref="F34:K34"/>
    <mergeCell ref="F76:K76"/>
  </mergeCells>
  <pageMargins left="0.7" right="0.7" top="0.75" bottom="0.75" header="0.3" footer="0.3"/>
  <pageSetup scale="36" orientation="portrait" horizontalDpi="0" verticalDpi="0" r:id="rId1"/>
  <rowBreaks count="1" manualBreakCount="1">
    <brk id="14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3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3" width="11.7109375" style="48" customWidth="1"/>
    <col min="4" max="4" width="11.85546875" style="48" customWidth="1"/>
    <col min="5" max="15" width="11.7109375" style="48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104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2:15" x14ac:dyDescent="0.25">
      <c r="B7" s="52"/>
      <c r="C7" s="112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53"/>
    </row>
    <row r="8" spans="2:15" x14ac:dyDescent="0.25">
      <c r="B8" s="5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3"/>
    </row>
    <row r="9" spans="2:15" ht="15" customHeight="1" x14ac:dyDescent="0.25">
      <c r="B9" s="52"/>
      <c r="C9" s="113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246.8 millones lo que equivale a un avance en la ejecución del presupuesto del 23.7%. Por niveles de gobierno, el Gobierno Nacional viene ejecutando el 20.0% del presupuesto para esta región, seguido del Gobierno Regional (24.9%) y de los gobiernos locales en conjunto que tienen una ejecución del 26.5%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5"/>
    </row>
    <row r="10" spans="2:15" x14ac:dyDescent="0.25">
      <c r="B10" s="5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55"/>
    </row>
    <row r="11" spans="2:15" x14ac:dyDescent="0.25">
      <c r="B11" s="52"/>
      <c r="C11" s="56"/>
      <c r="D11" s="56"/>
      <c r="E11" s="56"/>
      <c r="F11" s="57"/>
      <c r="G11" s="57"/>
      <c r="H11" s="57"/>
      <c r="I11" s="57"/>
      <c r="J11" s="57"/>
      <c r="K11" s="57"/>
      <c r="L11" s="56"/>
      <c r="M11" s="56"/>
      <c r="N11" s="56"/>
      <c r="O11" s="55"/>
    </row>
    <row r="12" spans="2:15" ht="15" customHeight="1" x14ac:dyDescent="0.25">
      <c r="B12" s="52"/>
      <c r="C12" s="56"/>
      <c r="E12" s="121" t="s">
        <v>72</v>
      </c>
      <c r="F12" s="122"/>
      <c r="G12" s="122"/>
      <c r="H12" s="122"/>
      <c r="I12" s="122"/>
      <c r="J12" s="122"/>
      <c r="K12" s="122"/>
      <c r="L12" s="122"/>
      <c r="M12" s="56"/>
      <c r="N12" s="56"/>
      <c r="O12" s="55"/>
    </row>
    <row r="13" spans="2:15" x14ac:dyDescent="0.25">
      <c r="B13" s="52"/>
      <c r="C13" s="56"/>
      <c r="E13" s="123" t="s">
        <v>17</v>
      </c>
      <c r="F13" s="123"/>
      <c r="G13" s="123"/>
      <c r="H13" s="123"/>
      <c r="I13" s="123"/>
      <c r="J13" s="123"/>
      <c r="K13" s="123"/>
      <c r="L13" s="123"/>
      <c r="M13" s="56"/>
      <c r="N13" s="56"/>
      <c r="O13" s="55"/>
    </row>
    <row r="14" spans="2:15" x14ac:dyDescent="0.25">
      <c r="B14" s="52"/>
      <c r="C14" s="57"/>
      <c r="E14" s="124" t="s">
        <v>16</v>
      </c>
      <c r="F14" s="125"/>
      <c r="G14" s="129" t="s">
        <v>74</v>
      </c>
      <c r="H14" s="129"/>
      <c r="I14" s="129"/>
      <c r="J14" s="129">
        <v>2017</v>
      </c>
      <c r="K14" s="129"/>
      <c r="L14" s="129"/>
      <c r="M14" s="57"/>
      <c r="N14" s="57"/>
      <c r="O14" s="58"/>
    </row>
    <row r="15" spans="2:15" x14ac:dyDescent="0.25">
      <c r="B15" s="52"/>
      <c r="C15" s="57"/>
      <c r="E15" s="126"/>
      <c r="F15" s="127"/>
      <c r="G15" s="46" t="s">
        <v>11</v>
      </c>
      <c r="H15" s="46" t="s">
        <v>12</v>
      </c>
      <c r="I15" s="46" t="s">
        <v>13</v>
      </c>
      <c r="J15" s="46" t="s">
        <v>11</v>
      </c>
      <c r="K15" s="46" t="s">
        <v>12</v>
      </c>
      <c r="L15" s="46" t="s">
        <v>13</v>
      </c>
      <c r="M15" s="57"/>
      <c r="N15" s="57"/>
      <c r="O15" s="58"/>
    </row>
    <row r="16" spans="2:15" x14ac:dyDescent="0.25">
      <c r="B16" s="52"/>
      <c r="C16" s="57"/>
      <c r="E16" s="10" t="s">
        <v>14</v>
      </c>
      <c r="F16" s="59"/>
      <c r="G16" s="7">
        <v>375.71923299999992</v>
      </c>
      <c r="H16" s="7">
        <v>75.288198000000023</v>
      </c>
      <c r="I16" s="8">
        <f>+H16/G16</f>
        <v>0.20038420018812303</v>
      </c>
      <c r="J16" s="7">
        <v>466.03795000000002</v>
      </c>
      <c r="K16" s="7">
        <v>217.58142899999999</v>
      </c>
      <c r="L16" s="8">
        <f t="shared" ref="L16:L19" si="0">+K16/J16</f>
        <v>0.46687491651699176</v>
      </c>
      <c r="M16" s="17">
        <f>+(I16-L16)*100</f>
        <v>-26.649071632886873</v>
      </c>
      <c r="N16" s="57"/>
      <c r="O16" s="58"/>
    </row>
    <row r="17" spans="2:15" x14ac:dyDescent="0.25">
      <c r="B17" s="52"/>
      <c r="C17" s="57"/>
      <c r="E17" s="10" t="s">
        <v>15</v>
      </c>
      <c r="F17" s="59"/>
      <c r="G17" s="7">
        <v>279.84513600000002</v>
      </c>
      <c r="H17" s="7">
        <v>69.730837000000008</v>
      </c>
      <c r="I17" s="8">
        <f t="shared" ref="I17:I19" si="1">+H17/G17</f>
        <v>0.2491765195447242</v>
      </c>
      <c r="J17" s="7">
        <v>397.46867500000002</v>
      </c>
      <c r="K17" s="7">
        <v>301.692317</v>
      </c>
      <c r="L17" s="8">
        <f t="shared" si="0"/>
        <v>0.75903419810378769</v>
      </c>
      <c r="M17" s="17">
        <f t="shared" ref="M17:M19" si="2">+(I17-L17)*100</f>
        <v>-50.985767855906353</v>
      </c>
      <c r="N17" s="57"/>
      <c r="O17" s="58"/>
    </row>
    <row r="18" spans="2:15" x14ac:dyDescent="0.25">
      <c r="B18" s="52"/>
      <c r="C18" s="57"/>
      <c r="E18" s="10" t="s">
        <v>10</v>
      </c>
      <c r="F18" s="59"/>
      <c r="G18" s="7">
        <v>384.74199499999997</v>
      </c>
      <c r="H18" s="7">
        <v>101.775997</v>
      </c>
      <c r="I18" s="8">
        <f t="shared" si="1"/>
        <v>0.26453051219428231</v>
      </c>
      <c r="J18" s="7">
        <v>505.90367600000002</v>
      </c>
      <c r="K18" s="7">
        <v>315.56770400000005</v>
      </c>
      <c r="L18" s="8">
        <f t="shared" si="0"/>
        <v>0.62377033212148481</v>
      </c>
      <c r="M18" s="17">
        <f t="shared" si="2"/>
        <v>-35.92398199272025</v>
      </c>
      <c r="N18" s="57"/>
      <c r="O18" s="58"/>
    </row>
    <row r="19" spans="2:15" x14ac:dyDescent="0.25">
      <c r="B19" s="52"/>
      <c r="C19" s="57"/>
      <c r="E19" s="12" t="s">
        <v>0</v>
      </c>
      <c r="F19" s="13"/>
      <c r="G19" s="14">
        <f t="shared" ref="G19:H19" si="3">SUM(G16:G18)</f>
        <v>1040.306364</v>
      </c>
      <c r="H19" s="15">
        <f t="shared" si="3"/>
        <v>246.79503200000005</v>
      </c>
      <c r="I19" s="16">
        <f t="shared" si="1"/>
        <v>0.23723303109582827</v>
      </c>
      <c r="J19" s="14">
        <f t="shared" ref="J19:K19" si="4">SUM(J16:J18)</f>
        <v>1369.4103009999999</v>
      </c>
      <c r="K19" s="14">
        <f t="shared" si="4"/>
        <v>834.84145000000001</v>
      </c>
      <c r="L19" s="16">
        <f t="shared" si="0"/>
        <v>0.60963573108100932</v>
      </c>
      <c r="M19" s="17">
        <f t="shared" si="2"/>
        <v>-37.240269998518102</v>
      </c>
      <c r="N19" s="57"/>
      <c r="O19" s="58"/>
    </row>
    <row r="20" spans="2:15" x14ac:dyDescent="0.25">
      <c r="B20" s="52"/>
      <c r="C20" s="57"/>
      <c r="D20" s="57"/>
      <c r="E20" s="69" t="s">
        <v>75</v>
      </c>
      <c r="M20" s="60"/>
      <c r="N20" s="57"/>
      <c r="O20" s="58"/>
    </row>
    <row r="21" spans="2:15" x14ac:dyDescent="0.25">
      <c r="B21" s="52"/>
      <c r="C21" s="57"/>
      <c r="D21" s="57"/>
      <c r="E21" s="133" t="s">
        <v>73</v>
      </c>
      <c r="F21" s="133"/>
      <c r="G21" s="133"/>
      <c r="H21" s="133"/>
      <c r="I21" s="133"/>
      <c r="J21" s="133"/>
      <c r="K21" s="133"/>
      <c r="L21" s="133"/>
      <c r="M21" s="60"/>
      <c r="N21" s="57"/>
      <c r="O21" s="58"/>
    </row>
    <row r="22" spans="2:15" x14ac:dyDescent="0.25">
      <c r="B22" s="52"/>
      <c r="C22" s="57"/>
      <c r="D22" s="57"/>
      <c r="M22" s="60"/>
      <c r="N22" s="57"/>
      <c r="O22" s="58"/>
    </row>
    <row r="23" spans="2:15" ht="15" customHeight="1" x14ac:dyDescent="0.25">
      <c r="B23" s="52"/>
      <c r="C23" s="113" t="str">
        <f>+CONCATENATE("El avance del presupuesto para proyectos productivos se encuentra al " &amp; FIXED(K29*100,1) &amp; "%, mientras que para los proyectos del tipo social se registra un avance del " &amp; FIXED(K30*100,1) &amp;"% al 06 de junio 2018. Cabe resaltar que estos dos tipos de proyectos absorben el " &amp; FIXED(SUM(I29:I30)*100,1) &amp; "% del presupuesto total en esta región.")</f>
        <v>El avance del presupuesto para proyectos productivos se encuentra al 23.8%, mientras que para los proyectos del tipo social se registra un avance del 24.4% al 06 de junio 2018. Cabe resaltar que estos dos tipos de proyectos absorben el 93.6% del presupuesto total en esta región.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58"/>
    </row>
    <row r="24" spans="2:15" x14ac:dyDescent="0.25">
      <c r="B24" s="5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58"/>
    </row>
    <row r="25" spans="2:15" x14ac:dyDescent="0.25">
      <c r="B25" s="52"/>
      <c r="C25" s="57"/>
      <c r="D25" s="57"/>
      <c r="E25" s="47"/>
      <c r="F25" s="47"/>
      <c r="G25" s="47"/>
      <c r="H25" s="47"/>
      <c r="I25" s="47"/>
      <c r="J25" s="47"/>
      <c r="K25" s="47"/>
      <c r="L25" s="47"/>
      <c r="M25" s="57"/>
      <c r="N25" s="57"/>
      <c r="O25" s="58"/>
    </row>
    <row r="26" spans="2:15" x14ac:dyDescent="0.25">
      <c r="B26" s="52"/>
      <c r="C26" s="57"/>
      <c r="D26" s="57"/>
      <c r="E26" s="130" t="s">
        <v>79</v>
      </c>
      <c r="F26" s="130"/>
      <c r="G26" s="130"/>
      <c r="H26" s="130"/>
      <c r="I26" s="130"/>
      <c r="J26" s="130"/>
      <c r="K26" s="130"/>
      <c r="L26" s="130"/>
      <c r="M26" s="57"/>
      <c r="N26" s="57"/>
      <c r="O26" s="58"/>
    </row>
    <row r="27" spans="2:15" x14ac:dyDescent="0.25">
      <c r="B27" s="52"/>
      <c r="C27" s="57"/>
      <c r="D27" s="57"/>
      <c r="E27" s="5"/>
      <c r="F27" s="115" t="s">
        <v>1</v>
      </c>
      <c r="G27" s="115"/>
      <c r="H27" s="115"/>
      <c r="I27" s="115"/>
      <c r="J27" s="115"/>
      <c r="K27" s="115"/>
      <c r="L27" s="5"/>
      <c r="M27" s="57"/>
      <c r="N27" s="57"/>
      <c r="O27" s="58"/>
    </row>
    <row r="28" spans="2:15" x14ac:dyDescent="0.25">
      <c r="B28" s="52"/>
      <c r="C28" s="57"/>
      <c r="D28" s="57"/>
      <c r="E28" s="47"/>
      <c r="F28" s="119" t="s">
        <v>37</v>
      </c>
      <c r="G28" s="119"/>
      <c r="H28" s="19" t="s">
        <v>11</v>
      </c>
      <c r="I28" s="19" t="s">
        <v>21</v>
      </c>
      <c r="J28" s="19" t="s">
        <v>22</v>
      </c>
      <c r="K28" s="19" t="s">
        <v>23</v>
      </c>
      <c r="L28" s="47"/>
      <c r="M28" s="57"/>
      <c r="N28" s="57"/>
      <c r="O28" s="58"/>
    </row>
    <row r="29" spans="2:15" x14ac:dyDescent="0.25">
      <c r="B29" s="52"/>
      <c r="C29" s="57"/>
      <c r="D29" s="57"/>
      <c r="E29" s="47"/>
      <c r="F29" s="20" t="s">
        <v>18</v>
      </c>
      <c r="G29" s="11"/>
      <c r="H29" s="90">
        <v>454.26706799999994</v>
      </c>
      <c r="I29" s="23">
        <f>+H29/H$33</f>
        <v>0.43666662410228224</v>
      </c>
      <c r="J29" s="91">
        <v>108.15579100000001</v>
      </c>
      <c r="K29" s="23">
        <f>+J29/H29</f>
        <v>0.23808855763235742</v>
      </c>
      <c r="L29" s="47"/>
      <c r="M29" s="57"/>
      <c r="N29" s="57"/>
      <c r="O29" s="58"/>
    </row>
    <row r="30" spans="2:15" x14ac:dyDescent="0.25">
      <c r="B30" s="52"/>
      <c r="C30" s="57"/>
      <c r="D30" s="57"/>
      <c r="E30" s="47"/>
      <c r="F30" s="20" t="s">
        <v>19</v>
      </c>
      <c r="G30" s="11"/>
      <c r="H30" s="91">
        <v>519.82742199999996</v>
      </c>
      <c r="I30" s="23">
        <f t="shared" ref="I30:I32" si="5">+H30/H$33</f>
        <v>0.49968686147535674</v>
      </c>
      <c r="J30" s="91">
        <v>126.94031000000001</v>
      </c>
      <c r="K30" s="23">
        <f t="shared" ref="K30:K33" si="6">+J30/H30</f>
        <v>0.2441970250657535</v>
      </c>
      <c r="L30" s="47"/>
      <c r="M30" s="57"/>
      <c r="N30" s="57"/>
      <c r="O30" s="58"/>
    </row>
    <row r="31" spans="2:15" x14ac:dyDescent="0.25">
      <c r="B31" s="52"/>
      <c r="C31" s="57"/>
      <c r="D31" s="57"/>
      <c r="E31" s="47"/>
      <c r="F31" s="20" t="s">
        <v>28</v>
      </c>
      <c r="G31" s="11"/>
      <c r="H31" s="91">
        <v>41.488175000000005</v>
      </c>
      <c r="I31" s="23">
        <f t="shared" si="5"/>
        <v>3.9880727866046212E-2</v>
      </c>
      <c r="J31" s="91">
        <v>3.1863579999999998</v>
      </c>
      <c r="K31" s="23">
        <f t="shared" si="6"/>
        <v>7.6801594671252693E-2</v>
      </c>
      <c r="L31" s="47"/>
      <c r="M31" s="57"/>
      <c r="N31" s="57"/>
      <c r="O31" s="58"/>
    </row>
    <row r="32" spans="2:15" x14ac:dyDescent="0.25">
      <c r="B32" s="52"/>
      <c r="C32" s="57"/>
      <c r="D32" s="57"/>
      <c r="E32" s="47"/>
      <c r="F32" s="20" t="s">
        <v>20</v>
      </c>
      <c r="G32" s="11"/>
      <c r="H32" s="91">
        <v>24.723699</v>
      </c>
      <c r="I32" s="23">
        <f t="shared" si="5"/>
        <v>2.376578655631487E-2</v>
      </c>
      <c r="J32" s="91">
        <v>8.5125729999999997</v>
      </c>
      <c r="K32" s="23">
        <f t="shared" si="6"/>
        <v>0.34430822831162927</v>
      </c>
      <c r="L32" s="47"/>
      <c r="M32" s="57"/>
      <c r="N32" s="57"/>
      <c r="O32" s="58"/>
    </row>
    <row r="33" spans="2:15" x14ac:dyDescent="0.25">
      <c r="B33" s="52"/>
      <c r="C33" s="57"/>
      <c r="D33" s="57"/>
      <c r="E33" s="47"/>
      <c r="F33" s="21" t="s">
        <v>0</v>
      </c>
      <c r="G33" s="13"/>
      <c r="H33" s="14">
        <f>SUM(H29:H32)</f>
        <v>1040.3063639999998</v>
      </c>
      <c r="I33" s="22">
        <f>SUM(I29:I32)</f>
        <v>1</v>
      </c>
      <c r="J33" s="89">
        <f>SUM(J29:J32)</f>
        <v>246.79503200000005</v>
      </c>
      <c r="K33" s="22">
        <f t="shared" si="6"/>
        <v>0.23723303109582833</v>
      </c>
      <c r="L33" s="47"/>
      <c r="M33" s="57"/>
      <c r="N33" s="57"/>
      <c r="O33" s="58"/>
    </row>
    <row r="34" spans="2:15" x14ac:dyDescent="0.25">
      <c r="B34" s="52"/>
      <c r="C34" s="57"/>
      <c r="E34" s="47"/>
      <c r="F34" s="118" t="s">
        <v>77</v>
      </c>
      <c r="G34" s="118"/>
      <c r="H34" s="118"/>
      <c r="I34" s="118"/>
      <c r="J34" s="118"/>
      <c r="K34" s="118"/>
      <c r="L34" s="47"/>
      <c r="N34" s="57"/>
      <c r="O34" s="58"/>
    </row>
    <row r="35" spans="2:15" x14ac:dyDescent="0.25">
      <c r="B35" s="52"/>
      <c r="C35" s="57"/>
      <c r="E35" s="47"/>
      <c r="F35" s="47"/>
      <c r="G35" s="47"/>
      <c r="H35" s="61"/>
      <c r="I35" s="62"/>
      <c r="J35" s="61"/>
      <c r="K35" s="62"/>
      <c r="L35" s="47"/>
      <c r="N35" s="57"/>
      <c r="O35" s="58"/>
    </row>
    <row r="36" spans="2:15" ht="15" customHeight="1" x14ac:dyDescent="0.25">
      <c r="B36" s="52"/>
      <c r="C36" s="113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SANEAMIENTO cuenta con el mayor presupuesto en esta región, con un nivel de ejecución del 21.0%, del mismo modo para proyectos TRANSPORTE se tiene un nivel de avance de 28.8%. Cabe destacar que solo estos dos sectores concentran el 50.7% del presupuesto de esta región. 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58"/>
    </row>
    <row r="37" spans="2:15" x14ac:dyDescent="0.25">
      <c r="B37" s="5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58"/>
    </row>
    <row r="38" spans="2:15" x14ac:dyDescent="0.25">
      <c r="B38" s="52"/>
      <c r="C38" s="57"/>
      <c r="D38" s="47"/>
      <c r="E38" s="47"/>
      <c r="F38" s="47"/>
      <c r="G38" s="47"/>
      <c r="H38" s="57"/>
      <c r="I38" s="57"/>
      <c r="J38" s="57"/>
      <c r="K38" s="57"/>
      <c r="L38" s="57"/>
      <c r="M38" s="57"/>
      <c r="N38" s="57"/>
      <c r="O38" s="58"/>
    </row>
    <row r="39" spans="2:15" x14ac:dyDescent="0.25">
      <c r="B39" s="52"/>
      <c r="C39" s="57"/>
      <c r="D39" s="47"/>
      <c r="E39" s="114" t="s">
        <v>80</v>
      </c>
      <c r="F39" s="114"/>
      <c r="G39" s="114"/>
      <c r="H39" s="114"/>
      <c r="I39" s="114"/>
      <c r="J39" s="114"/>
      <c r="K39" s="114"/>
      <c r="L39" s="114"/>
      <c r="M39" s="57"/>
      <c r="N39" s="57"/>
      <c r="O39" s="58"/>
    </row>
    <row r="40" spans="2:15" x14ac:dyDescent="0.25">
      <c r="B40" s="52"/>
      <c r="C40" s="57"/>
      <c r="D40" s="47"/>
      <c r="E40" s="5"/>
      <c r="F40" s="115" t="s">
        <v>1</v>
      </c>
      <c r="G40" s="115"/>
      <c r="H40" s="115"/>
      <c r="I40" s="115"/>
      <c r="J40" s="115"/>
      <c r="K40" s="115"/>
      <c r="L40" s="5"/>
      <c r="M40" s="57"/>
      <c r="N40" s="57"/>
      <c r="O40" s="58"/>
    </row>
    <row r="41" spans="2:15" x14ac:dyDescent="0.25">
      <c r="B41" s="52"/>
      <c r="C41" s="57"/>
      <c r="D41" s="47"/>
      <c r="E41" s="28"/>
      <c r="F41" s="116" t="s">
        <v>27</v>
      </c>
      <c r="G41" s="117"/>
      <c r="H41" s="25" t="s">
        <v>25</v>
      </c>
      <c r="I41" s="25" t="s">
        <v>3</v>
      </c>
      <c r="J41" s="19" t="s">
        <v>26</v>
      </c>
      <c r="K41" s="19" t="s">
        <v>23</v>
      </c>
      <c r="L41" s="5"/>
      <c r="M41" s="57"/>
      <c r="N41" s="57"/>
      <c r="O41" s="58"/>
    </row>
    <row r="42" spans="2:15" x14ac:dyDescent="0.25">
      <c r="B42" s="52"/>
      <c r="C42" s="57"/>
      <c r="D42" s="47"/>
      <c r="E42" s="28"/>
      <c r="F42" s="20" t="s">
        <v>55</v>
      </c>
      <c r="G42" s="26"/>
      <c r="H42" s="91">
        <v>266.49462300000005</v>
      </c>
      <c r="I42" s="23">
        <f>+H42/H$50</f>
        <v>0.25616936723843786</v>
      </c>
      <c r="J42" s="91">
        <v>55.919057999999993</v>
      </c>
      <c r="K42" s="23">
        <f>+J42/H42</f>
        <v>0.20983184339895661</v>
      </c>
      <c r="L42" s="5"/>
      <c r="M42" s="57"/>
      <c r="N42" s="57"/>
      <c r="O42" s="58"/>
    </row>
    <row r="43" spans="2:15" x14ac:dyDescent="0.25">
      <c r="B43" s="52"/>
      <c r="C43" s="57"/>
      <c r="D43" s="47"/>
      <c r="E43" s="28"/>
      <c r="F43" s="20" t="s">
        <v>54</v>
      </c>
      <c r="G43" s="26"/>
      <c r="H43" s="91">
        <v>261.10429799999997</v>
      </c>
      <c r="I43" s="23">
        <f t="shared" ref="I43:I49" si="7">+H43/H$50</f>
        <v>0.25098788879465123</v>
      </c>
      <c r="J43" s="91">
        <v>75.101860000000002</v>
      </c>
      <c r="K43" s="23">
        <f t="shared" ref="K43:K50" si="8">+J43/H43</f>
        <v>0.28763164978617095</v>
      </c>
      <c r="L43" s="5"/>
      <c r="M43" s="57"/>
      <c r="N43" s="57"/>
      <c r="O43" s="58"/>
    </row>
    <row r="44" spans="2:15" x14ac:dyDescent="0.25">
      <c r="B44" s="52"/>
      <c r="C44" s="57"/>
      <c r="D44" s="47"/>
      <c r="E44" s="28"/>
      <c r="F44" s="20" t="s">
        <v>56</v>
      </c>
      <c r="G44" s="26"/>
      <c r="H44" s="91">
        <v>163.77049599999998</v>
      </c>
      <c r="I44" s="23">
        <f t="shared" si="7"/>
        <v>0.15742525631612878</v>
      </c>
      <c r="J44" s="91">
        <v>52.159545000000001</v>
      </c>
      <c r="K44" s="23">
        <f t="shared" si="8"/>
        <v>0.31849170805466698</v>
      </c>
      <c r="L44" s="5"/>
      <c r="M44" s="57"/>
      <c r="N44" s="57"/>
      <c r="O44" s="58"/>
    </row>
    <row r="45" spans="2:15" x14ac:dyDescent="0.25">
      <c r="B45" s="52"/>
      <c r="C45" s="57"/>
      <c r="D45" s="47"/>
      <c r="E45" s="28"/>
      <c r="F45" s="20" t="s">
        <v>62</v>
      </c>
      <c r="G45" s="26"/>
      <c r="H45" s="91">
        <v>75.009097000000011</v>
      </c>
      <c r="I45" s="23">
        <f t="shared" si="7"/>
        <v>7.2102891605496336E-2</v>
      </c>
      <c r="J45" s="91">
        <v>12.232074000000001</v>
      </c>
      <c r="K45" s="23">
        <f t="shared" si="8"/>
        <v>0.16307454014544395</v>
      </c>
      <c r="L45" s="5"/>
      <c r="M45" s="57"/>
      <c r="N45" s="57"/>
      <c r="O45" s="58"/>
    </row>
    <row r="46" spans="2:15" x14ac:dyDescent="0.25">
      <c r="B46" s="52"/>
      <c r="C46" s="57"/>
      <c r="D46" s="47"/>
      <c r="E46" s="28"/>
      <c r="F46" s="20" t="s">
        <v>58</v>
      </c>
      <c r="G46" s="26"/>
      <c r="H46" s="91">
        <v>54.951823000000005</v>
      </c>
      <c r="I46" s="23">
        <f t="shared" si="7"/>
        <v>5.2822730785486188E-2</v>
      </c>
      <c r="J46" s="91">
        <v>5.7429410000000001</v>
      </c>
      <c r="K46" s="23">
        <f t="shared" si="8"/>
        <v>0.10450865297043921</v>
      </c>
      <c r="L46" s="5"/>
      <c r="M46" s="57"/>
      <c r="N46" s="57"/>
      <c r="O46" s="58"/>
    </row>
    <row r="47" spans="2:15" x14ac:dyDescent="0.25">
      <c r="B47" s="52"/>
      <c r="C47" s="57"/>
      <c r="D47" s="47"/>
      <c r="E47" s="28"/>
      <c r="F47" s="20" t="s">
        <v>57</v>
      </c>
      <c r="G47" s="26"/>
      <c r="H47" s="91">
        <v>46.780255000000004</v>
      </c>
      <c r="I47" s="23">
        <f t="shared" si="7"/>
        <v>4.4967767783452683E-2</v>
      </c>
      <c r="J47" s="91">
        <v>11.457864000000001</v>
      </c>
      <c r="K47" s="23">
        <f t="shared" si="8"/>
        <v>0.24492949001667477</v>
      </c>
      <c r="L47" s="5"/>
      <c r="M47" s="57"/>
      <c r="N47" s="57"/>
      <c r="O47" s="58"/>
    </row>
    <row r="48" spans="2:15" x14ac:dyDescent="0.25">
      <c r="B48" s="52"/>
      <c r="C48" s="57"/>
      <c r="D48" s="47"/>
      <c r="E48" s="28"/>
      <c r="F48" s="20" t="s">
        <v>63</v>
      </c>
      <c r="G48" s="26"/>
      <c r="H48" s="91">
        <v>45.403663000000002</v>
      </c>
      <c r="I48" s="23">
        <f t="shared" si="7"/>
        <v>4.3644511435479406E-2</v>
      </c>
      <c r="J48" s="91">
        <v>8.0306670000000011</v>
      </c>
      <c r="K48" s="23">
        <f t="shared" si="8"/>
        <v>0.17687266774048607</v>
      </c>
      <c r="L48" s="5"/>
      <c r="M48" s="57"/>
      <c r="N48" s="57"/>
      <c r="O48" s="58"/>
    </row>
    <row r="49" spans="2:15" x14ac:dyDescent="0.25">
      <c r="B49" s="52"/>
      <c r="C49" s="57"/>
      <c r="D49" s="47"/>
      <c r="E49" s="28"/>
      <c r="F49" s="20" t="s">
        <v>61</v>
      </c>
      <c r="G49" s="26"/>
      <c r="H49" s="91">
        <v>126.79210900000001</v>
      </c>
      <c r="I49" s="23">
        <f t="shared" si="7"/>
        <v>0.12187958604086749</v>
      </c>
      <c r="J49" s="91">
        <v>26.151022999999995</v>
      </c>
      <c r="K49" s="23">
        <f t="shared" si="8"/>
        <v>0.20625118713026527</v>
      </c>
      <c r="L49" s="5"/>
      <c r="M49" s="57"/>
      <c r="N49" s="57"/>
      <c r="O49" s="58"/>
    </row>
    <row r="50" spans="2:15" x14ac:dyDescent="0.25">
      <c r="B50" s="52"/>
      <c r="C50" s="57"/>
      <c r="D50" s="47"/>
      <c r="E50" s="28"/>
      <c r="F50" s="21" t="s">
        <v>0</v>
      </c>
      <c r="G50" s="27"/>
      <c r="H50" s="14">
        <f>SUM(H42:H49)</f>
        <v>1040.306364</v>
      </c>
      <c r="I50" s="22">
        <f>SUM(I42:I49)</f>
        <v>0.99999999999999989</v>
      </c>
      <c r="J50" s="89">
        <f>SUM(J42:J49)</f>
        <v>246.79503199999999</v>
      </c>
      <c r="K50" s="22">
        <f t="shared" si="8"/>
        <v>0.23723303109582822</v>
      </c>
      <c r="L50" s="5"/>
      <c r="M50" s="57"/>
      <c r="N50" s="57"/>
      <c r="O50" s="58"/>
    </row>
    <row r="51" spans="2:15" x14ac:dyDescent="0.25">
      <c r="B51" s="52"/>
      <c r="C51" s="57"/>
      <c r="E51" s="47"/>
      <c r="F51" s="118" t="s">
        <v>77</v>
      </c>
      <c r="G51" s="118"/>
      <c r="H51" s="118"/>
      <c r="I51" s="118"/>
      <c r="J51" s="118"/>
      <c r="K51" s="118"/>
      <c r="L51" s="47"/>
      <c r="N51" s="57"/>
      <c r="O51" s="58"/>
    </row>
    <row r="52" spans="2:15" x14ac:dyDescent="0.25">
      <c r="B52" s="52"/>
      <c r="C52" s="57"/>
      <c r="E52" s="47"/>
      <c r="M52" s="57"/>
      <c r="N52" s="57"/>
      <c r="O52" s="58"/>
    </row>
    <row r="53" spans="2:15" ht="15" customHeight="1" x14ac:dyDescent="0.25">
      <c r="B53" s="52"/>
      <c r="C53" s="113" t="str">
        <f>+CONCATENATE("Al 06 de junio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Al 06 de junio  de los 820  proyectos presupuestados para el 2018, 397 no cuentan con ningún avance en ejecución del gasto, mientras que 183 (22.3% de proyectos) no superan el 50,0% de ejecución, 162 proyectos (19.8% del total) tienen un nivel de ejecución mayor al 50,0% pero no culminan al 100% y 78 proyectos por S/ 2.9 millones se han ejecutado al 100,0%.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58"/>
    </row>
    <row r="54" spans="2:15" x14ac:dyDescent="0.25">
      <c r="B54" s="5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58"/>
    </row>
    <row r="55" spans="2:15" x14ac:dyDescent="0.25">
      <c r="B55" s="52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  <row r="56" spans="2:15" x14ac:dyDescent="0.25">
      <c r="B56" s="52"/>
      <c r="C56" s="57"/>
      <c r="D56" s="57"/>
      <c r="E56" s="114" t="s">
        <v>88</v>
      </c>
      <c r="F56" s="114"/>
      <c r="G56" s="114"/>
      <c r="H56" s="114"/>
      <c r="I56" s="114"/>
      <c r="J56" s="114"/>
      <c r="K56" s="114"/>
      <c r="L56" s="114"/>
      <c r="M56" s="28"/>
      <c r="N56" s="28"/>
      <c r="O56" s="58"/>
    </row>
    <row r="57" spans="2:15" x14ac:dyDescent="0.25">
      <c r="B57" s="52"/>
      <c r="C57" s="57"/>
      <c r="D57" s="57"/>
      <c r="E57" s="5"/>
      <c r="F57" s="115" t="s">
        <v>38</v>
      </c>
      <c r="G57" s="115"/>
      <c r="H57" s="115"/>
      <c r="I57" s="115"/>
      <c r="J57" s="115"/>
      <c r="K57" s="115"/>
      <c r="L57" s="5"/>
      <c r="M57" s="28"/>
      <c r="N57" s="28"/>
      <c r="O57" s="58"/>
    </row>
    <row r="58" spans="2:15" x14ac:dyDescent="0.25">
      <c r="B58" s="52"/>
      <c r="C58" s="57"/>
      <c r="D58" s="57"/>
      <c r="E58" s="28"/>
      <c r="F58" s="31" t="s">
        <v>30</v>
      </c>
      <c r="G58" s="19" t="s">
        <v>23</v>
      </c>
      <c r="H58" s="19" t="s">
        <v>25</v>
      </c>
      <c r="I58" s="19" t="s">
        <v>12</v>
      </c>
      <c r="J58" s="19" t="s">
        <v>29</v>
      </c>
      <c r="K58" s="19" t="s">
        <v>3</v>
      </c>
      <c r="L58" s="28"/>
      <c r="M58" s="28" t="s">
        <v>42</v>
      </c>
      <c r="N58" s="28"/>
      <c r="O58" s="58"/>
    </row>
    <row r="59" spans="2:15" x14ac:dyDescent="0.25">
      <c r="B59" s="52"/>
      <c r="C59" s="57"/>
      <c r="D59" s="57"/>
      <c r="E59" s="28"/>
      <c r="F59" s="32" t="s">
        <v>31</v>
      </c>
      <c r="G59" s="23">
        <f>+I59/H59</f>
        <v>0</v>
      </c>
      <c r="H59" s="18">
        <f>+H108+H157+H206</f>
        <v>336.74659199999991</v>
      </c>
      <c r="I59" s="18">
        <f t="shared" ref="I59:J62" si="9">+I108+I157+I206</f>
        <v>0</v>
      </c>
      <c r="J59" s="18">
        <f t="shared" si="9"/>
        <v>397</v>
      </c>
      <c r="K59" s="23">
        <f>+J59/J$63</f>
        <v>0.48414634146341462</v>
      </c>
      <c r="L59" s="28"/>
      <c r="M59" s="34">
        <f>SUM(J60:J62)</f>
        <v>423</v>
      </c>
      <c r="N59" s="28"/>
      <c r="O59" s="58"/>
    </row>
    <row r="60" spans="2:15" x14ac:dyDescent="0.25">
      <c r="B60" s="52"/>
      <c r="C60" s="57"/>
      <c r="D60" s="57"/>
      <c r="E60" s="28"/>
      <c r="F60" s="32" t="s">
        <v>32</v>
      </c>
      <c r="G60" s="23">
        <f t="shared" ref="G60:G63" si="10">+I60/H60</f>
        <v>0.20939708723195224</v>
      </c>
      <c r="H60" s="18">
        <f t="shared" ref="H60:H62" si="11">+H109+H158+H207</f>
        <v>521.70525600000008</v>
      </c>
      <c r="I60" s="18">
        <f t="shared" si="9"/>
        <v>109.243561</v>
      </c>
      <c r="J60" s="18">
        <f t="shared" si="9"/>
        <v>183</v>
      </c>
      <c r="K60" s="23">
        <f t="shared" ref="K60:K62" si="12">+J60/J$63</f>
        <v>0.22317073170731708</v>
      </c>
      <c r="L60" s="28"/>
      <c r="M60" s="28"/>
      <c r="N60" s="28"/>
      <c r="O60" s="58"/>
    </row>
    <row r="61" spans="2:15" x14ac:dyDescent="0.25">
      <c r="B61" s="52"/>
      <c r="C61" s="57"/>
      <c r="D61" s="57"/>
      <c r="E61" s="28"/>
      <c r="F61" s="32" t="s">
        <v>33</v>
      </c>
      <c r="G61" s="23">
        <f t="shared" si="10"/>
        <v>0.75239981916476528</v>
      </c>
      <c r="H61" s="18">
        <f t="shared" si="11"/>
        <v>178.92973200000003</v>
      </c>
      <c r="I61" s="18">
        <f t="shared" si="9"/>
        <v>134.62669799999995</v>
      </c>
      <c r="J61" s="18">
        <f t="shared" si="9"/>
        <v>162</v>
      </c>
      <c r="K61" s="23">
        <f t="shared" si="12"/>
        <v>0.19756097560975611</v>
      </c>
      <c r="L61" s="28"/>
      <c r="M61" s="28"/>
      <c r="N61" s="28"/>
      <c r="O61" s="58"/>
    </row>
    <row r="62" spans="2:15" x14ac:dyDescent="0.25">
      <c r="B62" s="52"/>
      <c r="C62" s="57"/>
      <c r="D62" s="57"/>
      <c r="E62" s="28"/>
      <c r="F62" s="32" t="s">
        <v>34</v>
      </c>
      <c r="G62" s="23">
        <f t="shared" si="10"/>
        <v>1</v>
      </c>
      <c r="H62" s="18">
        <f t="shared" si="11"/>
        <v>2.9247839999999989</v>
      </c>
      <c r="I62" s="18">
        <f t="shared" si="9"/>
        <v>2.9247839999999989</v>
      </c>
      <c r="J62" s="18">
        <f t="shared" si="9"/>
        <v>78</v>
      </c>
      <c r="K62" s="23">
        <f t="shared" si="12"/>
        <v>9.5121951219512196E-2</v>
      </c>
      <c r="L62" s="28"/>
      <c r="M62" s="28"/>
      <c r="N62" s="28"/>
      <c r="O62" s="58"/>
    </row>
    <row r="63" spans="2:15" x14ac:dyDescent="0.25">
      <c r="B63" s="52"/>
      <c r="C63" s="57"/>
      <c r="D63" s="57"/>
      <c r="E63" s="28"/>
      <c r="F63" s="33" t="s">
        <v>0</v>
      </c>
      <c r="G63" s="22">
        <f t="shared" si="10"/>
        <v>0.23723304166963641</v>
      </c>
      <c r="H63" s="15">
        <f t="shared" ref="H63:J63" si="13">SUM(H59:H62)</f>
        <v>1040.306364</v>
      </c>
      <c r="I63" s="15">
        <f t="shared" si="13"/>
        <v>246.79504299999994</v>
      </c>
      <c r="J63" s="30">
        <f t="shared" si="13"/>
        <v>820</v>
      </c>
      <c r="K63" s="22">
        <f>SUM(K59:K62)</f>
        <v>0.99999999999999989</v>
      </c>
      <c r="L63" s="28"/>
      <c r="M63" s="28"/>
      <c r="N63" s="28"/>
      <c r="O63" s="58"/>
    </row>
    <row r="64" spans="2:15" x14ac:dyDescent="0.25">
      <c r="B64" s="52"/>
      <c r="C64" s="57"/>
      <c r="E64" s="5"/>
      <c r="F64" s="118" t="s">
        <v>77</v>
      </c>
      <c r="G64" s="118"/>
      <c r="H64" s="118"/>
      <c r="I64" s="118"/>
      <c r="J64" s="118"/>
      <c r="K64" s="118"/>
      <c r="L64" s="5"/>
      <c r="M64" s="3"/>
      <c r="N64" s="28"/>
      <c r="O64" s="58"/>
    </row>
    <row r="65" spans="2:15" x14ac:dyDescent="0.25">
      <c r="B65" s="52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2:15" x14ac:dyDescent="0.25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5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97"/>
      <c r="C70" s="112" t="s">
        <v>24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98"/>
    </row>
    <row r="71" spans="2:15" x14ac:dyDescent="0.25">
      <c r="B71" s="9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99"/>
    </row>
    <row r="72" spans="2:15" ht="15" customHeight="1" x14ac:dyDescent="0.25">
      <c r="B72" s="97"/>
      <c r="C72" s="113" t="str">
        <f>+CONCATENATE("El avance del presupuesto del Gobierno Nacional para proyectos productivos se encuentra al " &amp; FIXED(K78*100,1) &amp; "%, mientras que para los proyectos del tipo social se registra un avance del " &amp; FIXED(K79*100,1) &amp;"% al 06 de junio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27.3%, mientras que para los proyectos del tipo social se registra un avance del 10.1% al 06 de junio del 2018. Cabe resaltar que estos dos tipos de proyectos absorben el 88.6% del presupuesto total del Gobierno Nacional en esta región.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99"/>
    </row>
    <row r="73" spans="2:15" x14ac:dyDescent="0.25">
      <c r="B73" s="97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92"/>
    </row>
    <row r="74" spans="2:15" x14ac:dyDescent="0.25">
      <c r="B74" s="97"/>
      <c r="C74" s="28"/>
      <c r="D74" s="28"/>
      <c r="E74" s="5"/>
      <c r="F74" s="5"/>
      <c r="G74" s="5"/>
      <c r="H74" s="5"/>
      <c r="I74" s="5"/>
      <c r="J74" s="5"/>
      <c r="K74" s="5"/>
      <c r="L74" s="5"/>
      <c r="M74" s="28"/>
      <c r="N74" s="28"/>
      <c r="O74" s="92"/>
    </row>
    <row r="75" spans="2:15" x14ac:dyDescent="0.25">
      <c r="B75" s="97"/>
      <c r="C75" s="28"/>
      <c r="D75" s="28"/>
      <c r="E75" s="128" t="s">
        <v>81</v>
      </c>
      <c r="F75" s="128"/>
      <c r="G75" s="128"/>
      <c r="H75" s="128"/>
      <c r="I75" s="128"/>
      <c r="J75" s="128"/>
      <c r="K75" s="128"/>
      <c r="L75" s="128"/>
      <c r="M75" s="28"/>
      <c r="N75" s="28"/>
      <c r="O75" s="92"/>
    </row>
    <row r="76" spans="2:15" x14ac:dyDescent="0.25">
      <c r="B76" s="97"/>
      <c r="C76" s="28"/>
      <c r="D76" s="28"/>
      <c r="E76" s="5"/>
      <c r="F76" s="115" t="s">
        <v>1</v>
      </c>
      <c r="G76" s="115"/>
      <c r="H76" s="115"/>
      <c r="I76" s="115"/>
      <c r="J76" s="115"/>
      <c r="K76" s="115"/>
      <c r="L76" s="5"/>
      <c r="M76" s="28"/>
      <c r="N76" s="28"/>
      <c r="O76" s="92"/>
    </row>
    <row r="77" spans="2:15" x14ac:dyDescent="0.25">
      <c r="B77" s="97"/>
      <c r="C77" s="28"/>
      <c r="D77" s="28"/>
      <c r="E77" s="5"/>
      <c r="F77" s="119" t="s">
        <v>37</v>
      </c>
      <c r="G77" s="119"/>
      <c r="H77" s="19" t="s">
        <v>11</v>
      </c>
      <c r="I77" s="19" t="s">
        <v>21</v>
      </c>
      <c r="J77" s="19" t="s">
        <v>22</v>
      </c>
      <c r="K77" s="19" t="s">
        <v>23</v>
      </c>
      <c r="L77" s="5"/>
      <c r="M77" s="28"/>
      <c r="N77" s="28"/>
      <c r="O77" s="92"/>
    </row>
    <row r="78" spans="2:15" x14ac:dyDescent="0.25">
      <c r="B78" s="97"/>
      <c r="C78" s="28"/>
      <c r="D78" s="28"/>
      <c r="E78" s="5"/>
      <c r="F78" s="20" t="s">
        <v>18</v>
      </c>
      <c r="G78" s="11"/>
      <c r="H78" s="90">
        <v>224.760671</v>
      </c>
      <c r="I78" s="23">
        <f>+H78/$H$82</f>
        <v>0.59821444115425415</v>
      </c>
      <c r="J78" s="91">
        <v>61.282605000000004</v>
      </c>
      <c r="K78" s="23">
        <f>+J78/H78</f>
        <v>0.2726571545072492</v>
      </c>
      <c r="L78" s="5"/>
      <c r="M78" s="28"/>
      <c r="N78" s="28"/>
      <c r="O78" s="92"/>
    </row>
    <row r="79" spans="2:15" x14ac:dyDescent="0.25">
      <c r="B79" s="97"/>
      <c r="C79" s="28"/>
      <c r="D79" s="28"/>
      <c r="E79" s="5"/>
      <c r="F79" s="20" t="s">
        <v>19</v>
      </c>
      <c r="G79" s="11"/>
      <c r="H79" s="91">
        <v>108.08272600000001</v>
      </c>
      <c r="I79" s="23">
        <f>+H79/$H$82</f>
        <v>0.28766886682109249</v>
      </c>
      <c r="J79" s="91">
        <v>10.920726</v>
      </c>
      <c r="K79" s="23">
        <f t="shared" ref="K79:K82" si="14">+J79/H79</f>
        <v>0.10104043822876932</v>
      </c>
      <c r="L79" s="5"/>
      <c r="M79" s="28"/>
      <c r="N79" s="28"/>
      <c r="O79" s="92"/>
    </row>
    <row r="80" spans="2:15" x14ac:dyDescent="0.25">
      <c r="B80" s="97"/>
      <c r="C80" s="28"/>
      <c r="D80" s="28"/>
      <c r="E80" s="5"/>
      <c r="F80" s="20" t="s">
        <v>28</v>
      </c>
      <c r="G80" s="11"/>
      <c r="H80" s="91">
        <v>37.155560000000001</v>
      </c>
      <c r="I80" s="23">
        <f>+H80/$H$82</f>
        <v>9.8891823299341194E-2</v>
      </c>
      <c r="J80" s="91">
        <v>2.9189419999999999</v>
      </c>
      <c r="K80" s="23">
        <f t="shared" si="14"/>
        <v>7.8560032468895633E-2</v>
      </c>
      <c r="L80" s="5"/>
      <c r="M80" s="28"/>
      <c r="N80" s="28"/>
      <c r="O80" s="92"/>
    </row>
    <row r="81" spans="2:15" x14ac:dyDescent="0.25">
      <c r="B81" s="97"/>
      <c r="C81" s="28"/>
      <c r="D81" s="28"/>
      <c r="E81" s="5"/>
      <c r="F81" s="20" t="s">
        <v>20</v>
      </c>
      <c r="G81" s="11"/>
      <c r="H81" s="91">
        <v>5.7202760000000001</v>
      </c>
      <c r="I81" s="23">
        <f>+H81/$H$82</f>
        <v>1.5224868725312235E-2</v>
      </c>
      <c r="J81" s="91">
        <v>0.16592499999999999</v>
      </c>
      <c r="K81" s="23">
        <f t="shared" si="14"/>
        <v>2.9006467520098677E-2</v>
      </c>
      <c r="L81" s="5"/>
      <c r="M81" s="28"/>
      <c r="N81" s="28"/>
      <c r="O81" s="92"/>
    </row>
    <row r="82" spans="2:15" x14ac:dyDescent="0.25">
      <c r="B82" s="97"/>
      <c r="C82" s="28"/>
      <c r="D82" s="28"/>
      <c r="E82" s="5"/>
      <c r="F82" s="21" t="s">
        <v>0</v>
      </c>
      <c r="G82" s="13"/>
      <c r="H82" s="89">
        <f>SUM(H78:H81)</f>
        <v>375.71923299999997</v>
      </c>
      <c r="I82" s="22">
        <f>+H82/$H$82</f>
        <v>1</v>
      </c>
      <c r="J82" s="89">
        <f>SUM(J78:J81)</f>
        <v>75.288198000000008</v>
      </c>
      <c r="K82" s="22">
        <f t="shared" si="14"/>
        <v>0.20038420018812295</v>
      </c>
      <c r="L82" s="5"/>
      <c r="M82" s="28"/>
      <c r="N82" s="28"/>
      <c r="O82" s="92"/>
    </row>
    <row r="83" spans="2:15" x14ac:dyDescent="0.25">
      <c r="B83" s="97"/>
      <c r="C83" s="28"/>
      <c r="D83" s="3"/>
      <c r="E83" s="5"/>
      <c r="F83" s="118" t="s">
        <v>77</v>
      </c>
      <c r="G83" s="118"/>
      <c r="H83" s="118"/>
      <c r="I83" s="118"/>
      <c r="J83" s="118"/>
      <c r="K83" s="118"/>
      <c r="L83" s="5"/>
      <c r="M83" s="3"/>
      <c r="N83" s="28"/>
      <c r="O83" s="92"/>
    </row>
    <row r="84" spans="2:15" x14ac:dyDescent="0.25">
      <c r="B84" s="97"/>
      <c r="C84" s="28"/>
      <c r="D84" s="28"/>
      <c r="E84" s="5"/>
      <c r="F84" s="5"/>
      <c r="G84" s="5"/>
      <c r="H84" s="5"/>
      <c r="I84" s="5"/>
      <c r="J84" s="5"/>
      <c r="K84" s="5"/>
      <c r="L84" s="5"/>
      <c r="M84" s="28"/>
      <c r="N84" s="28"/>
      <c r="O84" s="92"/>
    </row>
    <row r="85" spans="2:15" ht="15" customHeight="1" x14ac:dyDescent="0.25">
      <c r="B85" s="97"/>
      <c r="C85" s="113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40.8%, del mismo modo para proyectos SANEAMIENTO se tiene un nivel de avance de 9.9%. Cabe destacar que solo estos dos sectores concentran el 55.4% del presupuesto de esta región. 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92"/>
    </row>
    <row r="86" spans="2:15" x14ac:dyDescent="0.25">
      <c r="B86" s="97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92"/>
    </row>
    <row r="87" spans="2:15" x14ac:dyDescent="0.25">
      <c r="B87" s="97"/>
      <c r="C87" s="28"/>
      <c r="D87" s="5"/>
      <c r="E87" s="5"/>
      <c r="F87" s="5"/>
      <c r="G87" s="5"/>
      <c r="H87" s="28"/>
      <c r="I87" s="28"/>
      <c r="J87" s="28"/>
      <c r="K87" s="28"/>
      <c r="L87" s="28"/>
      <c r="M87" s="28"/>
      <c r="N87" s="28"/>
      <c r="O87" s="92"/>
    </row>
    <row r="88" spans="2:15" x14ac:dyDescent="0.25">
      <c r="B88" s="97"/>
      <c r="C88" s="28"/>
      <c r="D88" s="5"/>
      <c r="E88" s="114" t="s">
        <v>84</v>
      </c>
      <c r="F88" s="114"/>
      <c r="G88" s="114"/>
      <c r="H88" s="114"/>
      <c r="I88" s="114"/>
      <c r="J88" s="114"/>
      <c r="K88" s="114"/>
      <c r="L88" s="114"/>
      <c r="M88" s="28"/>
      <c r="N88" s="28"/>
      <c r="O88" s="92"/>
    </row>
    <row r="89" spans="2:15" x14ac:dyDescent="0.25">
      <c r="B89" s="97"/>
      <c r="C89" s="28"/>
      <c r="D89" s="5"/>
      <c r="E89" s="5"/>
      <c r="F89" s="115" t="s">
        <v>1</v>
      </c>
      <c r="G89" s="115"/>
      <c r="H89" s="115"/>
      <c r="I89" s="115"/>
      <c r="J89" s="115"/>
      <c r="K89" s="115"/>
      <c r="L89" s="5"/>
      <c r="M89" s="28"/>
      <c r="N89" s="28"/>
      <c r="O89" s="92"/>
    </row>
    <row r="90" spans="2:15" x14ac:dyDescent="0.25">
      <c r="B90" s="97"/>
      <c r="C90" s="28"/>
      <c r="D90" s="5"/>
      <c r="E90" s="28"/>
      <c r="F90" s="116" t="s">
        <v>27</v>
      </c>
      <c r="G90" s="117"/>
      <c r="H90" s="25" t="s">
        <v>25</v>
      </c>
      <c r="I90" s="25" t="s">
        <v>3</v>
      </c>
      <c r="J90" s="19" t="s">
        <v>26</v>
      </c>
      <c r="K90" s="19" t="s">
        <v>23</v>
      </c>
      <c r="L90" s="5"/>
      <c r="M90" s="28"/>
      <c r="N90" s="28"/>
      <c r="O90" s="92"/>
    </row>
    <row r="91" spans="2:15" x14ac:dyDescent="0.25">
      <c r="B91" s="52"/>
      <c r="C91" s="57"/>
      <c r="D91" s="47"/>
      <c r="E91" s="28"/>
      <c r="F91" s="20" t="s">
        <v>54</v>
      </c>
      <c r="G91" s="26"/>
      <c r="H91" s="91">
        <v>117.695154</v>
      </c>
      <c r="I91" s="23">
        <f t="shared" ref="I91:I98" si="15">+H91/$H$99</f>
        <v>0.31325293906367579</v>
      </c>
      <c r="J91" s="91">
        <v>47.973056</v>
      </c>
      <c r="K91" s="23">
        <f>+J91/H91</f>
        <v>0.40760434367586618</v>
      </c>
      <c r="L91" s="5"/>
      <c r="M91" s="57"/>
      <c r="N91" s="57"/>
      <c r="O91" s="58"/>
    </row>
    <row r="92" spans="2:15" x14ac:dyDescent="0.25">
      <c r="B92" s="52"/>
      <c r="C92" s="57"/>
      <c r="D92" s="47"/>
      <c r="E92" s="28"/>
      <c r="F92" s="20" t="s">
        <v>55</v>
      </c>
      <c r="G92" s="26"/>
      <c r="H92" s="91">
        <v>90.614855000000006</v>
      </c>
      <c r="I92" s="23">
        <f t="shared" si="15"/>
        <v>0.24117704669113921</v>
      </c>
      <c r="J92" s="91">
        <v>8.9822290000000002</v>
      </c>
      <c r="K92" s="23">
        <f t="shared" ref="K92:K99" si="16">+J92/H92</f>
        <v>9.9125347604429759E-2</v>
      </c>
      <c r="L92" s="5"/>
      <c r="M92" s="57"/>
      <c r="N92" s="57"/>
      <c r="O92" s="58"/>
    </row>
    <row r="93" spans="2:15" x14ac:dyDescent="0.25">
      <c r="B93" s="52"/>
      <c r="C93" s="57"/>
      <c r="D93" s="47"/>
      <c r="E93" s="28"/>
      <c r="F93" s="20" t="s">
        <v>58</v>
      </c>
      <c r="G93" s="26"/>
      <c r="H93" s="91">
        <v>37.448520000000002</v>
      </c>
      <c r="I93" s="23">
        <f t="shared" si="15"/>
        <v>9.9671554476957011E-2</v>
      </c>
      <c r="J93" s="91">
        <v>0.42103099999999999</v>
      </c>
      <c r="K93" s="23">
        <f t="shared" si="16"/>
        <v>1.1242927624376077E-2</v>
      </c>
      <c r="L93" s="5"/>
      <c r="M93" s="57"/>
      <c r="N93" s="57"/>
      <c r="O93" s="58"/>
    </row>
    <row r="94" spans="2:15" x14ac:dyDescent="0.25">
      <c r="B94" s="52"/>
      <c r="C94" s="57"/>
      <c r="D94" s="47"/>
      <c r="E94" s="28"/>
      <c r="F94" s="20" t="s">
        <v>57</v>
      </c>
      <c r="G94" s="26"/>
      <c r="H94" s="91">
        <v>37.085953000000003</v>
      </c>
      <c r="I94" s="23">
        <f t="shared" si="15"/>
        <v>9.8706559959362006E-2</v>
      </c>
      <c r="J94" s="91">
        <v>9.1626080000000005</v>
      </c>
      <c r="K94" s="23">
        <f t="shared" si="16"/>
        <v>0.24706411076991872</v>
      </c>
      <c r="L94" s="5"/>
      <c r="M94" s="57"/>
      <c r="N94" s="57"/>
      <c r="O94" s="58"/>
    </row>
    <row r="95" spans="2:15" x14ac:dyDescent="0.25">
      <c r="B95" s="52"/>
      <c r="C95" s="57"/>
      <c r="D95" s="47"/>
      <c r="E95" s="28"/>
      <c r="F95" s="20" t="s">
        <v>64</v>
      </c>
      <c r="G95" s="26"/>
      <c r="H95" s="91">
        <v>34.538096000000003</v>
      </c>
      <c r="I95" s="23">
        <f t="shared" si="15"/>
        <v>9.19252808120153E-2</v>
      </c>
      <c r="J95" s="91">
        <v>2.9189419999999999</v>
      </c>
      <c r="K95" s="23">
        <f t="shared" si="16"/>
        <v>8.4513691779651082E-2</v>
      </c>
      <c r="L95" s="5"/>
      <c r="M95" s="57"/>
      <c r="N95" s="57"/>
      <c r="O95" s="58"/>
    </row>
    <row r="96" spans="2:15" x14ac:dyDescent="0.25">
      <c r="B96" s="52"/>
      <c r="C96" s="57"/>
      <c r="D96" s="47"/>
      <c r="E96" s="28"/>
      <c r="F96" s="20" t="s">
        <v>63</v>
      </c>
      <c r="G96" s="26"/>
      <c r="H96" s="91">
        <v>22.230028000000001</v>
      </c>
      <c r="I96" s="23">
        <f t="shared" si="15"/>
        <v>5.9166595818106557E-2</v>
      </c>
      <c r="J96" s="91">
        <v>2.3400180000000002</v>
      </c>
      <c r="K96" s="23">
        <f t="shared" si="16"/>
        <v>0.10526383502530902</v>
      </c>
      <c r="L96" s="5"/>
      <c r="M96" s="57"/>
      <c r="N96" s="57"/>
      <c r="O96" s="58"/>
    </row>
    <row r="97" spans="2:15" x14ac:dyDescent="0.25">
      <c r="B97" s="52"/>
      <c r="C97" s="57"/>
      <c r="D97" s="47"/>
      <c r="E97" s="28"/>
      <c r="F97" s="20" t="s">
        <v>56</v>
      </c>
      <c r="G97" s="26"/>
      <c r="H97" s="91">
        <v>16.761365000000001</v>
      </c>
      <c r="I97" s="23">
        <f t="shared" si="15"/>
        <v>4.4611410670052129E-2</v>
      </c>
      <c r="J97" s="91">
        <v>1.931794</v>
      </c>
      <c r="K97" s="23">
        <f t="shared" si="16"/>
        <v>0.1152527851997734</v>
      </c>
      <c r="L97" s="5"/>
      <c r="M97" s="57"/>
      <c r="N97" s="57"/>
      <c r="O97" s="58"/>
    </row>
    <row r="98" spans="2:15" x14ac:dyDescent="0.25">
      <c r="B98" s="52"/>
      <c r="C98" s="57"/>
      <c r="D98" s="47"/>
      <c r="E98" s="57"/>
      <c r="F98" s="20" t="s">
        <v>61</v>
      </c>
      <c r="G98" s="26"/>
      <c r="H98" s="91">
        <f>+H82-SUM(H91:H97)</f>
        <v>19.345261999999934</v>
      </c>
      <c r="I98" s="23">
        <f t="shared" si="15"/>
        <v>5.1488612508691925E-2</v>
      </c>
      <c r="J98" s="91">
        <f>+J82-SUM(J91:J97)</f>
        <v>1.5585200000000015</v>
      </c>
      <c r="K98" s="23">
        <f t="shared" si="16"/>
        <v>8.0563395833047224E-2</v>
      </c>
      <c r="L98" s="47"/>
      <c r="M98" s="57"/>
      <c r="N98" s="57"/>
      <c r="O98" s="58"/>
    </row>
    <row r="99" spans="2:15" x14ac:dyDescent="0.25">
      <c r="B99" s="52"/>
      <c r="C99" s="57"/>
      <c r="D99" s="47"/>
      <c r="E99" s="28"/>
      <c r="F99" s="21" t="s">
        <v>0</v>
      </c>
      <c r="G99" s="27"/>
      <c r="H99" s="89">
        <f>SUM(H91:H98)</f>
        <v>375.71923299999997</v>
      </c>
      <c r="I99" s="22">
        <f>SUM(I91:I98)</f>
        <v>1</v>
      </c>
      <c r="J99" s="89">
        <f>SUM(J91:J98)</f>
        <v>75.288198000000008</v>
      </c>
      <c r="K99" s="22">
        <f t="shared" si="16"/>
        <v>0.20038420018812295</v>
      </c>
      <c r="L99" s="47"/>
      <c r="M99" s="57"/>
      <c r="N99" s="57"/>
      <c r="O99" s="58"/>
    </row>
    <row r="100" spans="2:15" x14ac:dyDescent="0.25">
      <c r="B100" s="52"/>
      <c r="C100" s="57"/>
      <c r="E100" s="5"/>
      <c r="F100" s="118" t="s">
        <v>77</v>
      </c>
      <c r="G100" s="118"/>
      <c r="H100" s="118"/>
      <c r="I100" s="118"/>
      <c r="J100" s="118"/>
      <c r="K100" s="118"/>
      <c r="L100" s="47"/>
      <c r="N100" s="57"/>
      <c r="O100" s="58"/>
    </row>
    <row r="101" spans="2:15" x14ac:dyDescent="0.25">
      <c r="B101" s="52"/>
      <c r="C101" s="57"/>
      <c r="D101" s="47"/>
      <c r="E101" s="47"/>
      <c r="F101" s="61"/>
      <c r="G101" s="61"/>
      <c r="H101" s="47"/>
      <c r="I101" s="47"/>
      <c r="J101" s="47"/>
      <c r="K101" s="47"/>
      <c r="L101" s="47"/>
      <c r="M101" s="57"/>
      <c r="N101" s="57"/>
      <c r="O101" s="58"/>
    </row>
    <row r="102" spans="2:15" ht="15" customHeight="1" x14ac:dyDescent="0.25">
      <c r="B102" s="52"/>
      <c r="C102" s="113" t="str">
        <f>+CONCATENATE("Al 06 de junio 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06 de junio  de los 222  proyectos presupuestados para el 2018, 148 no cuentan con ningún avance en ejecución del gasto, mientras que 49 (6.0% de proyectos) no superan el 50,0% de ejecución, 22 proyectos (2.7% del total) tienen un nivel de ejecución mayor al 50,0% pero no culminan al 100% y 3 proyectos por S/ 0.2 millones se han ejecutado al 100,0%.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58"/>
    </row>
    <row r="103" spans="2:15" x14ac:dyDescent="0.25">
      <c r="B103" s="5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58"/>
    </row>
    <row r="104" spans="2:15" x14ac:dyDescent="0.25">
      <c r="B104" s="52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8"/>
    </row>
    <row r="105" spans="2:15" x14ac:dyDescent="0.25">
      <c r="B105" s="52"/>
      <c r="C105" s="57"/>
      <c r="D105" s="57"/>
      <c r="E105" s="114" t="s">
        <v>88</v>
      </c>
      <c r="F105" s="114"/>
      <c r="G105" s="114"/>
      <c r="H105" s="114"/>
      <c r="I105" s="114"/>
      <c r="J105" s="114"/>
      <c r="K105" s="114"/>
      <c r="L105" s="114"/>
      <c r="M105" s="28"/>
      <c r="N105" s="57"/>
      <c r="O105" s="58"/>
    </row>
    <row r="106" spans="2:15" x14ac:dyDescent="0.25">
      <c r="B106" s="52"/>
      <c r="C106" s="57"/>
      <c r="D106" s="57"/>
      <c r="E106" s="5"/>
      <c r="F106" s="115" t="s">
        <v>38</v>
      </c>
      <c r="G106" s="115"/>
      <c r="H106" s="115"/>
      <c r="I106" s="115"/>
      <c r="J106" s="115"/>
      <c r="K106" s="115"/>
      <c r="L106" s="5"/>
      <c r="M106" s="28"/>
      <c r="N106" s="57"/>
      <c r="O106" s="58"/>
    </row>
    <row r="107" spans="2:15" x14ac:dyDescent="0.25">
      <c r="B107" s="52"/>
      <c r="C107" s="57"/>
      <c r="D107" s="57"/>
      <c r="E107" s="28"/>
      <c r="F107" s="31" t="s">
        <v>30</v>
      </c>
      <c r="G107" s="19" t="s">
        <v>23</v>
      </c>
      <c r="H107" s="19" t="s">
        <v>25</v>
      </c>
      <c r="I107" s="19" t="s">
        <v>12</v>
      </c>
      <c r="J107" s="19" t="s">
        <v>29</v>
      </c>
      <c r="K107" s="19" t="s">
        <v>3</v>
      </c>
      <c r="L107" s="28"/>
      <c r="M107" s="28" t="s">
        <v>42</v>
      </c>
      <c r="N107" s="57"/>
      <c r="O107" s="58"/>
    </row>
    <row r="108" spans="2:15" x14ac:dyDescent="0.25">
      <c r="B108" s="52"/>
      <c r="C108" s="57"/>
      <c r="D108" s="57"/>
      <c r="E108" s="28"/>
      <c r="F108" s="32" t="s">
        <v>31</v>
      </c>
      <c r="G108" s="23">
        <f>+I108/H108</f>
        <v>0</v>
      </c>
      <c r="H108" s="18">
        <v>159.39576099999996</v>
      </c>
      <c r="I108" s="18">
        <v>0</v>
      </c>
      <c r="J108" s="18">
        <v>148</v>
      </c>
      <c r="K108" s="23">
        <f>+J108/J$63</f>
        <v>0.18048780487804877</v>
      </c>
      <c r="L108" s="28"/>
      <c r="M108" s="34">
        <f>SUM(J109:J111)</f>
        <v>74</v>
      </c>
      <c r="N108" s="57"/>
      <c r="O108" s="58"/>
    </row>
    <row r="109" spans="2:15" x14ac:dyDescent="0.25">
      <c r="B109" s="52"/>
      <c r="C109" s="57"/>
      <c r="D109" s="57"/>
      <c r="E109" s="28"/>
      <c r="F109" s="32" t="s">
        <v>32</v>
      </c>
      <c r="G109" s="23">
        <f t="shared" ref="G109:G112" si="17">+I109/H109</f>
        <v>0.19324283720828703</v>
      </c>
      <c r="H109" s="18">
        <v>165.97226300000003</v>
      </c>
      <c r="I109" s="18">
        <v>32.072951000000003</v>
      </c>
      <c r="J109" s="18">
        <v>49</v>
      </c>
      <c r="K109" s="23">
        <f t="shared" ref="K109:K111" si="18">+J109/J$63</f>
        <v>5.9756097560975607E-2</v>
      </c>
      <c r="L109" s="28"/>
      <c r="M109" s="28"/>
      <c r="N109" s="57"/>
      <c r="O109" s="58"/>
    </row>
    <row r="110" spans="2:15" x14ac:dyDescent="0.25">
      <c r="B110" s="52"/>
      <c r="C110" s="57"/>
      <c r="D110" s="57"/>
      <c r="E110" s="28"/>
      <c r="F110" s="32" t="s">
        <v>33</v>
      </c>
      <c r="G110" s="23">
        <f t="shared" si="17"/>
        <v>0.85782022664751334</v>
      </c>
      <c r="H110" s="18">
        <v>50.189741000000005</v>
      </c>
      <c r="I110" s="18">
        <v>43.053774999999995</v>
      </c>
      <c r="J110" s="18">
        <v>22</v>
      </c>
      <c r="K110" s="23">
        <f t="shared" si="18"/>
        <v>2.6829268292682926E-2</v>
      </c>
      <c r="L110" s="28"/>
      <c r="M110" s="28"/>
      <c r="N110" s="57"/>
      <c r="O110" s="58"/>
    </row>
    <row r="111" spans="2:15" x14ac:dyDescent="0.25">
      <c r="B111" s="52"/>
      <c r="C111" s="57"/>
      <c r="D111" s="57"/>
      <c r="E111" s="28"/>
      <c r="F111" s="32" t="s">
        <v>34</v>
      </c>
      <c r="G111" s="23">
        <f t="shared" si="17"/>
        <v>1</v>
      </c>
      <c r="H111" s="18">
        <v>0.161468</v>
      </c>
      <c r="I111" s="18">
        <v>0.161468</v>
      </c>
      <c r="J111" s="18">
        <v>3</v>
      </c>
      <c r="K111" s="23">
        <f t="shared" si="18"/>
        <v>3.6585365853658539E-3</v>
      </c>
      <c r="L111" s="28"/>
      <c r="M111" s="28"/>
      <c r="N111" s="57"/>
      <c r="O111" s="58"/>
    </row>
    <row r="112" spans="2:15" x14ac:dyDescent="0.25">
      <c r="B112" s="52"/>
      <c r="C112" s="57"/>
      <c r="D112" s="57"/>
      <c r="E112" s="28"/>
      <c r="F112" s="33" t="s">
        <v>0</v>
      </c>
      <c r="G112" s="22">
        <f t="shared" si="17"/>
        <v>0.20038418954187523</v>
      </c>
      <c r="H112" s="15">
        <f t="shared" ref="H112:J112" si="19">SUM(H108:H111)</f>
        <v>375.71923300000003</v>
      </c>
      <c r="I112" s="15">
        <f t="shared" si="19"/>
        <v>75.28819399999999</v>
      </c>
      <c r="J112" s="30">
        <f t="shared" si="19"/>
        <v>222</v>
      </c>
      <c r="K112" s="22">
        <f>SUM(K108:K111)</f>
        <v>0.27073170731707319</v>
      </c>
      <c r="L112" s="28"/>
      <c r="M112" s="28"/>
      <c r="N112" s="57"/>
      <c r="O112" s="58"/>
    </row>
    <row r="113" spans="2:15" x14ac:dyDescent="0.25">
      <c r="B113" s="52"/>
      <c r="C113" s="57"/>
      <c r="E113" s="5"/>
      <c r="F113" s="118" t="s">
        <v>77</v>
      </c>
      <c r="G113" s="118"/>
      <c r="H113" s="118"/>
      <c r="I113" s="118"/>
      <c r="J113" s="118"/>
      <c r="K113" s="118"/>
      <c r="L113" s="5"/>
      <c r="M113" s="3"/>
      <c r="N113" s="57"/>
      <c r="O113" s="58"/>
    </row>
    <row r="114" spans="2:15" x14ac:dyDescent="0.25">
      <c r="B114" s="52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8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52"/>
      <c r="C119" s="112" t="s">
        <v>35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53"/>
    </row>
    <row r="120" spans="2:15" x14ac:dyDescent="0.25">
      <c r="B120" s="52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5"/>
    </row>
    <row r="121" spans="2:15" ht="15" customHeight="1" x14ac:dyDescent="0.25">
      <c r="B121" s="52"/>
      <c r="C121" s="113" t="str">
        <f>+CONCATENATE("El avance del presupuesto del Gobierno Regional para proyectos productivos se encuentra al " &amp; FIXED(K127*100,1) &amp; "%, mientras que para los proyectos del tipo social se registra un avance del " &amp; FIXED(K128*100,1) &amp;"% al 06 de junio 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12.7%, mientras que para los proyectos del tipo social se registra un avance del 29.7% al 06 de junio del 2018. Cabe resaltar que estos dos tipos de proyectos absorben el 95.3% del presupuesto total del Gobierno Regional en esta región.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55"/>
    </row>
    <row r="122" spans="2:15" x14ac:dyDescent="0.25">
      <c r="B122" s="5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58"/>
    </row>
    <row r="123" spans="2:15" x14ac:dyDescent="0.25">
      <c r="B123" s="52"/>
      <c r="C123" s="57"/>
      <c r="D123" s="57"/>
      <c r="E123" s="47"/>
      <c r="F123" s="47"/>
      <c r="G123" s="47"/>
      <c r="H123" s="47"/>
      <c r="I123" s="47"/>
      <c r="J123" s="47"/>
      <c r="K123" s="47"/>
      <c r="L123" s="47"/>
      <c r="M123" s="57"/>
      <c r="N123" s="57"/>
      <c r="O123" s="58"/>
    </row>
    <row r="124" spans="2:15" x14ac:dyDescent="0.25">
      <c r="B124" s="52"/>
      <c r="C124" s="57"/>
      <c r="D124" s="57"/>
      <c r="E124" s="128" t="s">
        <v>82</v>
      </c>
      <c r="F124" s="128"/>
      <c r="G124" s="128"/>
      <c r="H124" s="128"/>
      <c r="I124" s="128"/>
      <c r="J124" s="128"/>
      <c r="K124" s="128"/>
      <c r="L124" s="128"/>
      <c r="M124" s="57"/>
      <c r="N124" s="57"/>
      <c r="O124" s="58"/>
    </row>
    <row r="125" spans="2:15" x14ac:dyDescent="0.25">
      <c r="B125" s="52"/>
      <c r="C125" s="57"/>
      <c r="D125" s="57"/>
      <c r="E125" s="5"/>
      <c r="F125" s="115" t="s">
        <v>1</v>
      </c>
      <c r="G125" s="115"/>
      <c r="H125" s="115"/>
      <c r="I125" s="115"/>
      <c r="J125" s="115"/>
      <c r="K125" s="115"/>
      <c r="L125" s="5"/>
      <c r="M125" s="57"/>
      <c r="N125" s="57"/>
      <c r="O125" s="58"/>
    </row>
    <row r="126" spans="2:15" x14ac:dyDescent="0.25">
      <c r="B126" s="52"/>
      <c r="C126" s="57"/>
      <c r="D126" s="57"/>
      <c r="E126" s="5"/>
      <c r="F126" s="119" t="s">
        <v>37</v>
      </c>
      <c r="G126" s="119"/>
      <c r="H126" s="19" t="s">
        <v>11</v>
      </c>
      <c r="I126" s="19" t="s">
        <v>21</v>
      </c>
      <c r="J126" s="19" t="s">
        <v>22</v>
      </c>
      <c r="K126" s="19" t="s">
        <v>23</v>
      </c>
      <c r="L126" s="5"/>
      <c r="M126" s="57"/>
      <c r="N126" s="57"/>
      <c r="O126" s="58"/>
    </row>
    <row r="127" spans="2:15" ht="15" customHeight="1" x14ac:dyDescent="0.25">
      <c r="B127" s="52"/>
      <c r="C127" s="57"/>
      <c r="D127" s="57"/>
      <c r="E127" s="5"/>
      <c r="F127" s="20" t="s">
        <v>18</v>
      </c>
      <c r="G127" s="11"/>
      <c r="H127" s="90">
        <v>74.008330999999998</v>
      </c>
      <c r="I127" s="23">
        <f>+H127/H$131</f>
        <v>0.26446173786633187</v>
      </c>
      <c r="J127" s="91">
        <v>9.3740939999999995</v>
      </c>
      <c r="K127" s="23">
        <f>+J127/H127</f>
        <v>0.12666268612380949</v>
      </c>
      <c r="L127" s="5"/>
      <c r="M127" s="57"/>
      <c r="N127" s="57"/>
      <c r="O127" s="58"/>
    </row>
    <row r="128" spans="2:15" x14ac:dyDescent="0.25">
      <c r="B128" s="52"/>
      <c r="C128" s="57"/>
      <c r="D128" s="57"/>
      <c r="E128" s="5"/>
      <c r="F128" s="20" t="s">
        <v>19</v>
      </c>
      <c r="G128" s="11"/>
      <c r="H128" s="91">
        <v>192.68782400000001</v>
      </c>
      <c r="I128" s="23">
        <f t="shared" ref="I128:I130" si="20">+H128/H$131</f>
        <v>0.68855162806903314</v>
      </c>
      <c r="J128" s="91">
        <v>57.317093999999997</v>
      </c>
      <c r="K128" s="23">
        <f t="shared" ref="K128:K131" si="21">+J128/H128</f>
        <v>0.29746090235571915</v>
      </c>
      <c r="L128" s="5"/>
      <c r="M128" s="57"/>
      <c r="N128" s="57"/>
      <c r="O128" s="58"/>
    </row>
    <row r="129" spans="2:15" x14ac:dyDescent="0.25">
      <c r="B129" s="52"/>
      <c r="C129" s="57"/>
      <c r="D129" s="57"/>
      <c r="E129" s="5"/>
      <c r="F129" s="20" t="s">
        <v>28</v>
      </c>
      <c r="G129" s="11"/>
      <c r="H129" s="91">
        <v>3.8577910000000002</v>
      </c>
      <c r="I129" s="23">
        <f t="shared" si="20"/>
        <v>1.3785449535202927E-2</v>
      </c>
      <c r="J129" s="91">
        <v>0</v>
      </c>
      <c r="K129" s="23">
        <f t="shared" si="21"/>
        <v>0</v>
      </c>
      <c r="L129" s="5"/>
      <c r="M129" s="57"/>
      <c r="N129" s="57"/>
      <c r="O129" s="58"/>
    </row>
    <row r="130" spans="2:15" x14ac:dyDescent="0.25">
      <c r="B130" s="52"/>
      <c r="C130" s="57"/>
      <c r="D130" s="57"/>
      <c r="E130" s="5"/>
      <c r="F130" s="20" t="s">
        <v>20</v>
      </c>
      <c r="G130" s="11"/>
      <c r="H130" s="91">
        <v>9.2911900000000003</v>
      </c>
      <c r="I130" s="23">
        <f t="shared" si="20"/>
        <v>3.3201184529432021E-2</v>
      </c>
      <c r="J130" s="91">
        <v>3.0396489999999998</v>
      </c>
      <c r="K130" s="23">
        <f t="shared" si="21"/>
        <v>0.32715389524915534</v>
      </c>
      <c r="L130" s="5"/>
      <c r="M130" s="57"/>
      <c r="N130" s="57"/>
      <c r="O130" s="58"/>
    </row>
    <row r="131" spans="2:15" x14ac:dyDescent="0.25">
      <c r="B131" s="52"/>
      <c r="C131" s="57"/>
      <c r="D131" s="57"/>
      <c r="E131" s="5"/>
      <c r="F131" s="21" t="s">
        <v>0</v>
      </c>
      <c r="G131" s="13"/>
      <c r="H131" s="89">
        <f>SUM(H127:H130)</f>
        <v>279.84513600000002</v>
      </c>
      <c r="I131" s="22">
        <f>SUM(I127:I130)</f>
        <v>0.99999999999999989</v>
      </c>
      <c r="J131" s="89">
        <f>SUM(J127:J130)</f>
        <v>69.730836999999994</v>
      </c>
      <c r="K131" s="22">
        <f t="shared" si="21"/>
        <v>0.24917651954472414</v>
      </c>
      <c r="L131" s="5"/>
      <c r="M131" s="57"/>
      <c r="N131" s="57"/>
      <c r="O131" s="58"/>
    </row>
    <row r="132" spans="2:15" x14ac:dyDescent="0.25">
      <c r="B132" s="52"/>
      <c r="C132" s="57"/>
      <c r="E132" s="47"/>
      <c r="F132" s="118" t="s">
        <v>77</v>
      </c>
      <c r="G132" s="118"/>
      <c r="H132" s="118"/>
      <c r="I132" s="118"/>
      <c r="J132" s="118"/>
      <c r="K132" s="118"/>
      <c r="L132" s="47"/>
      <c r="N132" s="57"/>
      <c r="O132" s="58"/>
    </row>
    <row r="133" spans="2:15" x14ac:dyDescent="0.25">
      <c r="B133" s="52"/>
      <c r="C133" s="57"/>
      <c r="D133" s="57"/>
      <c r="E133" s="47"/>
      <c r="F133" s="47"/>
      <c r="G133" s="47"/>
      <c r="H133" s="47"/>
      <c r="I133" s="47"/>
      <c r="J133" s="47"/>
      <c r="K133" s="47"/>
      <c r="L133" s="47"/>
      <c r="M133" s="57"/>
      <c r="N133" s="57"/>
      <c r="O133" s="58"/>
    </row>
    <row r="134" spans="2:15" ht="15" customHeight="1" x14ac:dyDescent="0.25">
      <c r="B134" s="52"/>
      <c r="C134" s="113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EDUCACION cuenta con el mayor presupuesto en esta región, con un nivel de ejecución del 40.9%, del mismo modo para proyectos SALUD se tiene un nivel de avance de 13.7%. Cabe destacar que solo estos dos sectores concentran el 64.0% del presupuesto de esta región. 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58"/>
    </row>
    <row r="135" spans="2:15" x14ac:dyDescent="0.25">
      <c r="B135" s="5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58"/>
    </row>
    <row r="136" spans="2:15" x14ac:dyDescent="0.25">
      <c r="B136" s="52"/>
      <c r="C136" s="57"/>
      <c r="D136" s="47"/>
      <c r="E136" s="47"/>
      <c r="F136" s="47"/>
      <c r="G136" s="47"/>
      <c r="H136" s="57"/>
      <c r="I136" s="57"/>
      <c r="J136" s="57"/>
      <c r="K136" s="57"/>
      <c r="L136" s="57"/>
      <c r="M136" s="57"/>
      <c r="N136" s="57"/>
      <c r="O136" s="58"/>
    </row>
    <row r="137" spans="2:15" x14ac:dyDescent="0.25">
      <c r="B137" s="52"/>
      <c r="C137" s="57"/>
      <c r="D137" s="47"/>
      <c r="E137" s="114" t="s">
        <v>85</v>
      </c>
      <c r="F137" s="114"/>
      <c r="G137" s="114"/>
      <c r="H137" s="114"/>
      <c r="I137" s="114"/>
      <c r="J137" s="114"/>
      <c r="K137" s="114"/>
      <c r="L137" s="114"/>
      <c r="M137" s="57"/>
      <c r="N137" s="57"/>
      <c r="O137" s="58"/>
    </row>
    <row r="138" spans="2:15" x14ac:dyDescent="0.25">
      <c r="B138" s="52"/>
      <c r="C138" s="57"/>
      <c r="D138" s="47"/>
      <c r="E138" s="5"/>
      <c r="F138" s="115" t="s">
        <v>1</v>
      </c>
      <c r="G138" s="115"/>
      <c r="H138" s="115"/>
      <c r="I138" s="115"/>
      <c r="J138" s="115"/>
      <c r="K138" s="115"/>
      <c r="L138" s="5"/>
      <c r="M138" s="57"/>
      <c r="N138" s="57"/>
      <c r="O138" s="58"/>
    </row>
    <row r="139" spans="2:15" x14ac:dyDescent="0.25">
      <c r="B139" s="52"/>
      <c r="C139" s="57"/>
      <c r="D139" s="47"/>
      <c r="E139" s="28"/>
      <c r="F139" s="119" t="s">
        <v>27</v>
      </c>
      <c r="G139" s="119"/>
      <c r="H139" s="19" t="s">
        <v>25</v>
      </c>
      <c r="I139" s="19" t="s">
        <v>3</v>
      </c>
      <c r="J139" s="19" t="s">
        <v>26</v>
      </c>
      <c r="K139" s="19" t="s">
        <v>23</v>
      </c>
      <c r="L139" s="5"/>
      <c r="M139" s="57"/>
      <c r="N139" s="57"/>
      <c r="O139" s="58"/>
    </row>
    <row r="140" spans="2:15" x14ac:dyDescent="0.25">
      <c r="B140" s="52"/>
      <c r="C140" s="57"/>
      <c r="D140" s="47"/>
      <c r="E140" s="57"/>
      <c r="F140" s="20" t="s">
        <v>56</v>
      </c>
      <c r="G140" s="26"/>
      <c r="H140" s="91">
        <v>106.870835</v>
      </c>
      <c r="I140" s="23">
        <f>+H140/H$148</f>
        <v>0.38189277300856855</v>
      </c>
      <c r="J140" s="91">
        <v>43.762892999999998</v>
      </c>
      <c r="K140" s="23">
        <f>+J140/H140</f>
        <v>0.40949331966948699</v>
      </c>
      <c r="L140" s="47"/>
      <c r="M140" s="57"/>
      <c r="N140" s="57"/>
      <c r="O140" s="58"/>
    </row>
    <row r="141" spans="2:15" x14ac:dyDescent="0.25">
      <c r="B141" s="52"/>
      <c r="C141" s="57"/>
      <c r="D141" s="47"/>
      <c r="E141" s="57"/>
      <c r="F141" s="20" t="s">
        <v>62</v>
      </c>
      <c r="G141" s="26"/>
      <c r="H141" s="91">
        <v>72.165406000000004</v>
      </c>
      <c r="I141" s="23">
        <f t="shared" ref="I141:I147" si="22">+H141/H$148</f>
        <v>0.25787622051076137</v>
      </c>
      <c r="J141" s="91">
        <v>9.9073510000000002</v>
      </c>
      <c r="K141" s="23">
        <f t="shared" ref="K141:K148" si="23">+J141/H141</f>
        <v>0.13728670770590551</v>
      </c>
      <c r="L141" s="47"/>
      <c r="M141" s="57"/>
      <c r="N141" s="57"/>
      <c r="O141" s="58"/>
    </row>
    <row r="142" spans="2:15" x14ac:dyDescent="0.25">
      <c r="B142" s="52"/>
      <c r="C142" s="57"/>
      <c r="D142" s="47"/>
      <c r="E142" s="57"/>
      <c r="F142" s="20" t="s">
        <v>54</v>
      </c>
      <c r="G142" s="26"/>
      <c r="H142" s="91">
        <v>58.412266000000002</v>
      </c>
      <c r="I142" s="23">
        <f t="shared" si="22"/>
        <v>0.20873068167245185</v>
      </c>
      <c r="J142" s="91">
        <v>7.1425049999999999</v>
      </c>
      <c r="K142" s="23">
        <f t="shared" si="23"/>
        <v>0.12227748534871083</v>
      </c>
      <c r="L142" s="47"/>
      <c r="M142" s="57"/>
      <c r="N142" s="57"/>
      <c r="O142" s="58"/>
    </row>
    <row r="143" spans="2:15" x14ac:dyDescent="0.25">
      <c r="B143" s="52"/>
      <c r="C143" s="57"/>
      <c r="D143" s="47"/>
      <c r="E143" s="57"/>
      <c r="F143" s="20" t="s">
        <v>60</v>
      </c>
      <c r="G143" s="26"/>
      <c r="H143" s="91">
        <v>9.2911900000000003</v>
      </c>
      <c r="I143" s="23">
        <f t="shared" si="22"/>
        <v>3.3201184529432021E-2</v>
      </c>
      <c r="J143" s="91">
        <v>3.0396489999999998</v>
      </c>
      <c r="K143" s="23">
        <f t="shared" si="23"/>
        <v>0.32715389524915534</v>
      </c>
      <c r="L143" s="47"/>
      <c r="M143" s="57"/>
      <c r="N143" s="57"/>
      <c r="O143" s="58"/>
    </row>
    <row r="144" spans="2:15" x14ac:dyDescent="0.25">
      <c r="B144" s="52"/>
      <c r="C144" s="57"/>
      <c r="D144" s="47"/>
      <c r="E144" s="57"/>
      <c r="F144" s="20" t="s">
        <v>63</v>
      </c>
      <c r="G144" s="26"/>
      <c r="H144" s="91">
        <v>7.8082000000000003</v>
      </c>
      <c r="I144" s="23">
        <f t="shared" si="22"/>
        <v>2.7901860691979294E-2</v>
      </c>
      <c r="J144" s="91">
        <v>1.0059229999999999</v>
      </c>
      <c r="K144" s="23">
        <f>+J144/H144</f>
        <v>0.12882905150995105</v>
      </c>
      <c r="L144" s="47"/>
      <c r="M144" s="57"/>
      <c r="N144" s="57"/>
      <c r="O144" s="58"/>
    </row>
    <row r="145" spans="2:15" x14ac:dyDescent="0.25">
      <c r="B145" s="52"/>
      <c r="C145" s="57"/>
      <c r="D145" s="47"/>
      <c r="E145" s="57"/>
      <c r="F145" s="20" t="s">
        <v>67</v>
      </c>
      <c r="G145" s="26"/>
      <c r="H145" s="91">
        <v>7.0364810000000002</v>
      </c>
      <c r="I145" s="23">
        <f t="shared" si="22"/>
        <v>2.5144196181419425E-2</v>
      </c>
      <c r="J145" s="91">
        <v>3.288637</v>
      </c>
      <c r="K145" s="23">
        <f t="shared" si="23"/>
        <v>0.46736955589022411</v>
      </c>
      <c r="L145" s="47"/>
      <c r="M145" s="57"/>
      <c r="N145" s="57"/>
      <c r="O145" s="58"/>
    </row>
    <row r="146" spans="2:15" x14ac:dyDescent="0.25">
      <c r="B146" s="52"/>
      <c r="C146" s="57"/>
      <c r="D146" s="47"/>
      <c r="E146" s="57"/>
      <c r="F146" s="20" t="s">
        <v>55</v>
      </c>
      <c r="G146" s="26"/>
      <c r="H146" s="91">
        <v>6.6151020000000003</v>
      </c>
      <c r="I146" s="23">
        <f t="shared" si="22"/>
        <v>2.3638438368283804E-2</v>
      </c>
      <c r="J146" s="91">
        <v>0.358213</v>
      </c>
      <c r="K146" s="23">
        <f t="shared" si="23"/>
        <v>5.4150790116312644E-2</v>
      </c>
      <c r="L146" s="47"/>
      <c r="M146" s="57"/>
      <c r="N146" s="57"/>
      <c r="O146" s="58"/>
    </row>
    <row r="147" spans="2:15" x14ac:dyDescent="0.25">
      <c r="B147" s="52"/>
      <c r="C147" s="57"/>
      <c r="D147" s="47"/>
      <c r="E147" s="57"/>
      <c r="F147" s="20" t="s">
        <v>61</v>
      </c>
      <c r="G147" s="26"/>
      <c r="H147" s="91">
        <f>+H131-SUM(H140:H146)</f>
        <v>11.645656000000031</v>
      </c>
      <c r="I147" s="23">
        <f t="shared" si="22"/>
        <v>4.161464503710377E-2</v>
      </c>
      <c r="J147" s="91">
        <f>+J131-SUM(J140:J146)</f>
        <v>1.2256660000000039</v>
      </c>
      <c r="K147" s="23">
        <f t="shared" si="23"/>
        <v>0.10524662586633167</v>
      </c>
      <c r="L147" s="47"/>
      <c r="M147" s="57"/>
      <c r="N147" s="57"/>
      <c r="O147" s="58"/>
    </row>
    <row r="148" spans="2:15" x14ac:dyDescent="0.25">
      <c r="B148" s="52"/>
      <c r="C148" s="57"/>
      <c r="D148" s="47"/>
      <c r="E148" s="57"/>
      <c r="F148" s="21" t="s">
        <v>0</v>
      </c>
      <c r="G148" s="27"/>
      <c r="H148" s="89">
        <f>SUM(H140:H147)</f>
        <v>279.84513600000002</v>
      </c>
      <c r="I148" s="22">
        <f>SUM(I140:I147)</f>
        <v>1</v>
      </c>
      <c r="J148" s="89">
        <f>SUM(J140:J147)</f>
        <v>69.730836999999994</v>
      </c>
      <c r="K148" s="22">
        <f t="shared" si="23"/>
        <v>0.24917651954472414</v>
      </c>
      <c r="L148" s="47"/>
      <c r="M148" s="57"/>
      <c r="N148" s="57"/>
      <c r="O148" s="58"/>
    </row>
    <row r="149" spans="2:15" x14ac:dyDescent="0.25">
      <c r="B149" s="52"/>
      <c r="C149" s="57"/>
      <c r="E149" s="47"/>
      <c r="F149" s="118" t="s">
        <v>77</v>
      </c>
      <c r="G149" s="118"/>
      <c r="H149" s="118"/>
      <c r="I149" s="118"/>
      <c r="J149" s="118"/>
      <c r="K149" s="118"/>
      <c r="L149" s="47"/>
      <c r="N149" s="57"/>
      <c r="O149" s="58"/>
    </row>
    <row r="150" spans="2:15" x14ac:dyDescent="0.25">
      <c r="B150" s="52"/>
      <c r="C150" s="57"/>
      <c r="D150" s="47"/>
      <c r="E150" s="47"/>
      <c r="F150" s="61"/>
      <c r="G150" s="61"/>
      <c r="H150" s="47"/>
      <c r="I150" s="47"/>
      <c r="J150" s="47"/>
      <c r="K150" s="47"/>
      <c r="L150" s="47"/>
      <c r="M150" s="57"/>
      <c r="N150" s="57"/>
      <c r="O150" s="58"/>
    </row>
    <row r="151" spans="2:15" ht="15" customHeight="1" x14ac:dyDescent="0.25">
      <c r="B151" s="52"/>
      <c r="C151" s="113" t="str">
        <f>+CONCATENATE("Al 06 de junio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06 de junio  de los 111  proyectos presupuestados para el 2018, 44 no cuentan con ningún avance en ejecución del gasto, mientras que 41 (36.9% de proyectos) no superan el 50,0% de ejecución, 23 proyectos (20.7% del total) tienen un nivel de ejecución mayor al 50,0% pero no culminan al 100% y 3 proyectos por S/ 0.5 millones se han ejecutado al 100,0%.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58"/>
    </row>
    <row r="152" spans="2:15" x14ac:dyDescent="0.25">
      <c r="B152" s="5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58"/>
    </row>
    <row r="153" spans="2:15" x14ac:dyDescent="0.25">
      <c r="B153" s="52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8"/>
    </row>
    <row r="154" spans="2:15" x14ac:dyDescent="0.25">
      <c r="B154" s="52"/>
      <c r="C154" s="57"/>
      <c r="D154" s="57"/>
      <c r="E154" s="114" t="s">
        <v>68</v>
      </c>
      <c r="F154" s="114"/>
      <c r="G154" s="114"/>
      <c r="H154" s="114"/>
      <c r="I154" s="114"/>
      <c r="J154" s="114"/>
      <c r="K154" s="114"/>
      <c r="L154" s="114"/>
      <c r="M154" s="57"/>
      <c r="N154" s="57"/>
      <c r="O154" s="58"/>
    </row>
    <row r="155" spans="2:15" x14ac:dyDescent="0.25">
      <c r="B155" s="52"/>
      <c r="C155" s="57"/>
      <c r="D155" s="57"/>
      <c r="E155" s="5"/>
      <c r="F155" s="115" t="s">
        <v>38</v>
      </c>
      <c r="G155" s="115"/>
      <c r="H155" s="115"/>
      <c r="I155" s="115"/>
      <c r="J155" s="115"/>
      <c r="K155" s="115"/>
      <c r="L155" s="5"/>
      <c r="M155" s="57"/>
      <c r="N155" s="57"/>
      <c r="O155" s="58"/>
    </row>
    <row r="156" spans="2:15" x14ac:dyDescent="0.25">
      <c r="B156" s="52"/>
      <c r="C156" s="57"/>
      <c r="D156" s="57"/>
      <c r="E156" s="28"/>
      <c r="F156" s="19" t="s">
        <v>30</v>
      </c>
      <c r="G156" s="19" t="s">
        <v>23</v>
      </c>
      <c r="H156" s="19" t="s">
        <v>25</v>
      </c>
      <c r="I156" s="19" t="s">
        <v>12</v>
      </c>
      <c r="J156" s="19" t="s">
        <v>29</v>
      </c>
      <c r="K156" s="19" t="s">
        <v>3</v>
      </c>
      <c r="L156" s="28"/>
      <c r="M156" s="57"/>
      <c r="N156" s="57"/>
      <c r="O156" s="58"/>
    </row>
    <row r="157" spans="2:15" x14ac:dyDescent="0.25">
      <c r="B157" s="52"/>
      <c r="C157" s="57"/>
      <c r="D157" s="57"/>
      <c r="E157" s="28"/>
      <c r="F157" s="32" t="s">
        <v>31</v>
      </c>
      <c r="G157" s="23">
        <f>+I157/H157</f>
        <v>0</v>
      </c>
      <c r="H157" s="91">
        <v>59.95226199999999</v>
      </c>
      <c r="I157" s="91">
        <v>0</v>
      </c>
      <c r="J157" s="32">
        <v>44</v>
      </c>
      <c r="K157" s="23">
        <f>+J157/J$161</f>
        <v>0.3963963963963964</v>
      </c>
      <c r="L157" s="28"/>
      <c r="M157" s="57"/>
      <c r="N157" s="57"/>
      <c r="O157" s="58"/>
    </row>
    <row r="158" spans="2:15" x14ac:dyDescent="0.25">
      <c r="B158" s="52"/>
      <c r="C158" s="57"/>
      <c r="D158" s="57"/>
      <c r="E158" s="28"/>
      <c r="F158" s="32" t="s">
        <v>32</v>
      </c>
      <c r="G158" s="23">
        <f t="shared" ref="G158:G161" si="24">+I158/H158</f>
        <v>0.21407330859672299</v>
      </c>
      <c r="H158" s="91">
        <v>172.89623</v>
      </c>
      <c r="I158" s="91">
        <v>37.012467999999998</v>
      </c>
      <c r="J158" s="32">
        <v>41</v>
      </c>
      <c r="K158" s="23">
        <f t="shared" ref="K158:K160" si="25">+J158/J$161</f>
        <v>0.36936936936936937</v>
      </c>
      <c r="L158" s="28"/>
      <c r="M158" s="57"/>
      <c r="N158" s="57"/>
      <c r="O158" s="58"/>
    </row>
    <row r="159" spans="2:15" x14ac:dyDescent="0.25">
      <c r="B159" s="52"/>
      <c r="C159" s="57"/>
      <c r="D159" s="57"/>
      <c r="E159" s="28"/>
      <c r="F159" s="32" t="s">
        <v>33</v>
      </c>
      <c r="G159" s="23">
        <f t="shared" si="24"/>
        <v>0.69321361196697984</v>
      </c>
      <c r="H159" s="91">
        <v>46.541400000000003</v>
      </c>
      <c r="I159" s="91">
        <v>32.263131999999999</v>
      </c>
      <c r="J159" s="32">
        <v>23</v>
      </c>
      <c r="K159" s="23">
        <f t="shared" si="25"/>
        <v>0.2072072072072072</v>
      </c>
      <c r="L159" s="28"/>
      <c r="M159" s="57"/>
      <c r="N159" s="57"/>
      <c r="O159" s="58"/>
    </row>
    <row r="160" spans="2:15" x14ac:dyDescent="0.25">
      <c r="B160" s="52"/>
      <c r="C160" s="57"/>
      <c r="D160" s="57"/>
      <c r="E160" s="28"/>
      <c r="F160" s="32" t="s">
        <v>34</v>
      </c>
      <c r="G160" s="23">
        <f t="shared" si="24"/>
        <v>1</v>
      </c>
      <c r="H160" s="91">
        <v>0.45524399999999998</v>
      </c>
      <c r="I160" s="91">
        <v>0.45524399999999998</v>
      </c>
      <c r="J160" s="32">
        <v>3</v>
      </c>
      <c r="K160" s="23">
        <f t="shared" si="25"/>
        <v>2.7027027027027029E-2</v>
      </c>
      <c r="L160" s="28"/>
      <c r="M160" s="57"/>
      <c r="N160" s="57"/>
      <c r="O160" s="58"/>
    </row>
    <row r="161" spans="2:15" x14ac:dyDescent="0.25">
      <c r="B161" s="52"/>
      <c r="C161" s="57"/>
      <c r="D161" s="57"/>
      <c r="E161" s="28"/>
      <c r="F161" s="33" t="s">
        <v>0</v>
      </c>
      <c r="G161" s="22">
        <f t="shared" si="24"/>
        <v>0.24917654455855898</v>
      </c>
      <c r="H161" s="89">
        <f t="shared" ref="H161:J161" si="26">SUM(H157:H160)</f>
        <v>279.84513599999997</v>
      </c>
      <c r="I161" s="89">
        <f t="shared" si="26"/>
        <v>69.730843999999991</v>
      </c>
      <c r="J161" s="33">
        <f t="shared" si="26"/>
        <v>111</v>
      </c>
      <c r="K161" s="22">
        <f>SUM(K157:K160)</f>
        <v>1</v>
      </c>
      <c r="L161" s="28"/>
      <c r="M161" s="57"/>
      <c r="N161" s="57"/>
      <c r="O161" s="58"/>
    </row>
    <row r="162" spans="2:15" x14ac:dyDescent="0.25">
      <c r="B162" s="52"/>
      <c r="C162" s="57"/>
      <c r="E162" s="47"/>
      <c r="F162" s="118" t="s">
        <v>77</v>
      </c>
      <c r="G162" s="118"/>
      <c r="H162" s="118"/>
      <c r="I162" s="118"/>
      <c r="J162" s="118"/>
      <c r="K162" s="118"/>
      <c r="L162" s="47"/>
      <c r="N162" s="57"/>
      <c r="O162" s="58"/>
    </row>
    <row r="163" spans="2:15" x14ac:dyDescent="0.25">
      <c r="B163" s="52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8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7" spans="2:15" x14ac:dyDescent="0.25"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8"/>
    </row>
    <row r="168" spans="2:15" x14ac:dyDescent="0.25">
      <c r="B168" s="52"/>
      <c r="C168" s="112" t="s">
        <v>36</v>
      </c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53"/>
    </row>
    <row r="169" spans="2:15" x14ac:dyDescent="0.25">
      <c r="B169" s="52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5"/>
    </row>
    <row r="170" spans="2:15" ht="15" customHeight="1" x14ac:dyDescent="0.25">
      <c r="B170" s="52"/>
      <c r="C170" s="113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06 de junio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24.1%, mientras que para los proyectos del tipo social se registra un avance del 26.8% al 06 de junio del 2017. Cabe resaltar que estos dos tipos de proyectos absorben el 97.4% del presupuesto total de los Gobiernos Locales en esta región.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55"/>
    </row>
    <row r="171" spans="2:15" x14ac:dyDescent="0.25">
      <c r="B171" s="5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58"/>
    </row>
    <row r="172" spans="2:15" x14ac:dyDescent="0.25">
      <c r="B172" s="52"/>
      <c r="C172" s="57"/>
      <c r="D172" s="57"/>
      <c r="E172" s="47"/>
      <c r="F172" s="47"/>
      <c r="G172" s="47"/>
      <c r="H172" s="47"/>
      <c r="I172" s="47"/>
      <c r="J172" s="47"/>
      <c r="K172" s="47"/>
      <c r="L172" s="47"/>
      <c r="M172" s="57"/>
      <c r="N172" s="57"/>
      <c r="O172" s="58"/>
    </row>
    <row r="173" spans="2:15" x14ac:dyDescent="0.25">
      <c r="B173" s="52"/>
      <c r="C173" s="57"/>
      <c r="D173" s="57"/>
      <c r="E173" s="128" t="s">
        <v>83</v>
      </c>
      <c r="F173" s="128"/>
      <c r="G173" s="128"/>
      <c r="H173" s="128"/>
      <c r="I173" s="128"/>
      <c r="J173" s="128"/>
      <c r="K173" s="128"/>
      <c r="L173" s="128"/>
      <c r="M173" s="57"/>
      <c r="N173" s="57"/>
      <c r="O173" s="58"/>
    </row>
    <row r="174" spans="2:15" x14ac:dyDescent="0.25">
      <c r="B174" s="52"/>
      <c r="C174" s="57"/>
      <c r="D174" s="57"/>
      <c r="E174" s="5"/>
      <c r="F174" s="115" t="s">
        <v>1</v>
      </c>
      <c r="G174" s="115"/>
      <c r="H174" s="115"/>
      <c r="I174" s="115"/>
      <c r="J174" s="115"/>
      <c r="K174" s="115"/>
      <c r="L174" s="5"/>
      <c r="M174" s="57"/>
      <c r="N174" s="57"/>
      <c r="O174" s="58"/>
    </row>
    <row r="175" spans="2:15" x14ac:dyDescent="0.25">
      <c r="B175" s="52"/>
      <c r="C175" s="57"/>
      <c r="D175" s="57"/>
      <c r="E175" s="5"/>
      <c r="F175" s="119" t="s">
        <v>37</v>
      </c>
      <c r="G175" s="119"/>
      <c r="H175" s="19" t="s">
        <v>11</v>
      </c>
      <c r="I175" s="19" t="s">
        <v>21</v>
      </c>
      <c r="J175" s="19" t="s">
        <v>22</v>
      </c>
      <c r="K175" s="19" t="s">
        <v>23</v>
      </c>
      <c r="L175" s="5"/>
      <c r="M175" s="57"/>
      <c r="N175" s="57"/>
      <c r="O175" s="58"/>
    </row>
    <row r="176" spans="2:15" x14ac:dyDescent="0.25">
      <c r="B176" s="52"/>
      <c r="C176" s="57"/>
      <c r="D176" s="57"/>
      <c r="E176" s="5"/>
      <c r="F176" s="20" t="s">
        <v>18</v>
      </c>
      <c r="G176" s="11"/>
      <c r="H176" s="90">
        <v>155.49806599999999</v>
      </c>
      <c r="I176" s="23">
        <f>+H176/H$180</f>
        <v>0.40416192674781964</v>
      </c>
      <c r="J176" s="91">
        <v>37.49909199999999</v>
      </c>
      <c r="K176" s="23">
        <f>+J176/H176</f>
        <v>0.2411547163551217</v>
      </c>
      <c r="L176" s="5"/>
      <c r="M176" s="57"/>
      <c r="N176" s="57"/>
      <c r="O176" s="58"/>
    </row>
    <row r="177" spans="2:15" x14ac:dyDescent="0.25">
      <c r="B177" s="52"/>
      <c r="C177" s="57"/>
      <c r="D177" s="57"/>
      <c r="E177" s="5"/>
      <c r="F177" s="20" t="s">
        <v>19</v>
      </c>
      <c r="G177" s="11"/>
      <c r="H177" s="91">
        <v>219.056872</v>
      </c>
      <c r="I177" s="23">
        <f>+H177/H$180</f>
        <v>0.56936044114446094</v>
      </c>
      <c r="J177" s="91">
        <v>58.702489999999997</v>
      </c>
      <c r="K177" s="23">
        <f t="shared" ref="K177:K180" si="27">+J177/H177</f>
        <v>0.26797830839107389</v>
      </c>
      <c r="L177" s="5"/>
      <c r="M177" s="57"/>
      <c r="N177" s="57"/>
      <c r="O177" s="58"/>
    </row>
    <row r="178" spans="2:15" x14ac:dyDescent="0.25">
      <c r="B178" s="52"/>
      <c r="C178" s="57"/>
      <c r="D178" s="57"/>
      <c r="E178" s="5"/>
      <c r="F178" s="20" t="s">
        <v>28</v>
      </c>
      <c r="G178" s="11"/>
      <c r="H178" s="91">
        <v>0.47482400000000002</v>
      </c>
      <c r="I178" s="23">
        <f t="shared" ref="I178:I179" si="28">+H178/H$180</f>
        <v>1.2341361384269995E-3</v>
      </c>
      <c r="J178" s="91">
        <v>0.26741599999999999</v>
      </c>
      <c r="K178" s="23">
        <f t="shared" si="27"/>
        <v>0.56318972924704724</v>
      </c>
      <c r="L178" s="5"/>
      <c r="M178" s="57"/>
      <c r="N178" s="57"/>
      <c r="O178" s="58"/>
    </row>
    <row r="179" spans="2:15" x14ac:dyDescent="0.25">
      <c r="B179" s="52"/>
      <c r="C179" s="57"/>
      <c r="D179" s="57"/>
      <c r="E179" s="5"/>
      <c r="F179" s="20" t="s">
        <v>20</v>
      </c>
      <c r="G179" s="11"/>
      <c r="H179" s="91">
        <v>9.7122329999999994</v>
      </c>
      <c r="I179" s="23">
        <f t="shared" si="28"/>
        <v>2.5243495969292352E-2</v>
      </c>
      <c r="J179" s="91">
        <v>5.3069990000000002</v>
      </c>
      <c r="K179" s="23">
        <f t="shared" si="27"/>
        <v>0.54642418483988187</v>
      </c>
      <c r="L179" s="5"/>
      <c r="M179" s="57"/>
      <c r="N179" s="57"/>
      <c r="O179" s="58"/>
    </row>
    <row r="180" spans="2:15" x14ac:dyDescent="0.25">
      <c r="B180" s="52"/>
      <c r="C180" s="57"/>
      <c r="D180" s="57"/>
      <c r="E180" s="5"/>
      <c r="F180" s="21" t="s">
        <v>0</v>
      </c>
      <c r="G180" s="13"/>
      <c r="H180" s="89">
        <f>SUM(H176:H179)</f>
        <v>384.74199500000003</v>
      </c>
      <c r="I180" s="22">
        <f>SUM(I176:I179)</f>
        <v>1</v>
      </c>
      <c r="J180" s="89">
        <f>SUM(J176:J179)</f>
        <v>101.77599699999999</v>
      </c>
      <c r="K180" s="22">
        <f t="shared" si="27"/>
        <v>0.26453051219428225</v>
      </c>
      <c r="L180" s="5"/>
      <c r="M180" s="57"/>
      <c r="N180" s="57"/>
      <c r="O180" s="58"/>
    </row>
    <row r="181" spans="2:15" x14ac:dyDescent="0.25">
      <c r="B181" s="52"/>
      <c r="C181" s="57"/>
      <c r="E181" s="5"/>
      <c r="F181" s="118" t="s">
        <v>77</v>
      </c>
      <c r="G181" s="118"/>
      <c r="H181" s="118"/>
      <c r="I181" s="118"/>
      <c r="J181" s="118"/>
      <c r="K181" s="118"/>
      <c r="L181" s="5"/>
      <c r="N181" s="57"/>
      <c r="O181" s="58"/>
    </row>
    <row r="182" spans="2:15" x14ac:dyDescent="0.25">
      <c r="B182" s="52"/>
      <c r="C182" s="57"/>
      <c r="D182" s="57"/>
      <c r="E182" s="47"/>
      <c r="F182" s="47"/>
      <c r="G182" s="47"/>
      <c r="H182" s="47"/>
      <c r="I182" s="47"/>
      <c r="J182" s="47"/>
      <c r="K182" s="47"/>
      <c r="L182" s="47"/>
      <c r="M182" s="57"/>
      <c r="N182" s="57"/>
      <c r="O182" s="58"/>
    </row>
    <row r="183" spans="2:15" ht="15" customHeight="1" x14ac:dyDescent="0.25">
      <c r="B183" s="52"/>
      <c r="C183" s="113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SANEAMIENTO cuenta con el mayor presupuesto en esta región, con un nivel de ejecución del 27.5%, del mismo modo para proyectos TRANSPORTE se tiene un nivel de avance de 23.5%. Cabe destacar que solo estos dos sectores concentran el 66.1% del presupuesto de esta región. </v>
      </c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58"/>
    </row>
    <row r="184" spans="2:15" x14ac:dyDescent="0.25">
      <c r="B184" s="5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58"/>
    </row>
    <row r="185" spans="2:15" x14ac:dyDescent="0.25">
      <c r="B185" s="52"/>
      <c r="C185" s="57"/>
      <c r="D185" s="47"/>
      <c r="E185" s="47"/>
      <c r="F185" s="47"/>
      <c r="G185" s="47"/>
      <c r="H185" s="57"/>
      <c r="I185" s="57"/>
      <c r="J185" s="57"/>
      <c r="K185" s="57"/>
      <c r="L185" s="57"/>
      <c r="M185" s="57"/>
      <c r="N185" s="57"/>
      <c r="O185" s="58"/>
    </row>
    <row r="186" spans="2:15" x14ac:dyDescent="0.25">
      <c r="B186" s="52"/>
      <c r="C186" s="57"/>
      <c r="D186" s="47"/>
      <c r="E186" s="114" t="s">
        <v>86</v>
      </c>
      <c r="F186" s="114"/>
      <c r="G186" s="114"/>
      <c r="H186" s="114"/>
      <c r="I186" s="114"/>
      <c r="J186" s="114"/>
      <c r="K186" s="114"/>
      <c r="L186" s="114"/>
      <c r="M186" s="57"/>
      <c r="N186" s="57"/>
      <c r="O186" s="58"/>
    </row>
    <row r="187" spans="2:15" x14ac:dyDescent="0.25">
      <c r="B187" s="52"/>
      <c r="C187" s="57"/>
      <c r="D187" s="47"/>
      <c r="E187" s="5"/>
      <c r="F187" s="115" t="s">
        <v>1</v>
      </c>
      <c r="G187" s="115"/>
      <c r="H187" s="115"/>
      <c r="I187" s="115"/>
      <c r="J187" s="115"/>
      <c r="K187" s="115"/>
      <c r="L187" s="5"/>
      <c r="M187" s="57"/>
      <c r="N187" s="57"/>
      <c r="O187" s="58"/>
    </row>
    <row r="188" spans="2:15" x14ac:dyDescent="0.25">
      <c r="B188" s="52"/>
      <c r="C188" s="57"/>
      <c r="D188" s="47"/>
      <c r="E188" s="28"/>
      <c r="F188" s="119" t="s">
        <v>27</v>
      </c>
      <c r="G188" s="119"/>
      <c r="H188" s="19" t="s">
        <v>25</v>
      </c>
      <c r="I188" s="19" t="s">
        <v>3</v>
      </c>
      <c r="J188" s="19" t="s">
        <v>26</v>
      </c>
      <c r="K188" s="19" t="s">
        <v>23</v>
      </c>
      <c r="L188" s="5"/>
      <c r="M188" s="57"/>
      <c r="N188" s="57"/>
      <c r="O188" s="58"/>
    </row>
    <row r="189" spans="2:15" x14ac:dyDescent="0.25">
      <c r="B189" s="52"/>
      <c r="C189" s="57"/>
      <c r="D189" s="47"/>
      <c r="E189" s="28"/>
      <c r="F189" s="20" t="s">
        <v>55</v>
      </c>
      <c r="G189" s="26"/>
      <c r="H189" s="91">
        <v>169.26466600000001</v>
      </c>
      <c r="I189" s="23">
        <f>+H189/H$197</f>
        <v>0.43994330798227521</v>
      </c>
      <c r="J189" s="91">
        <v>46.578615999999997</v>
      </c>
      <c r="K189" s="23">
        <f>+J189/H189</f>
        <v>0.2751821576276291</v>
      </c>
      <c r="L189" s="5"/>
      <c r="M189" s="57"/>
      <c r="N189" s="57"/>
      <c r="O189" s="58"/>
    </row>
    <row r="190" spans="2:15" x14ac:dyDescent="0.25">
      <c r="B190" s="52"/>
      <c r="C190" s="57"/>
      <c r="D190" s="47"/>
      <c r="E190" s="28"/>
      <c r="F190" s="20" t="s">
        <v>54</v>
      </c>
      <c r="G190" s="26"/>
      <c r="H190" s="91">
        <v>84.996877999999995</v>
      </c>
      <c r="I190" s="23">
        <f t="shared" ref="I190:I196" si="29">+H190/H$197</f>
        <v>0.22091915908477833</v>
      </c>
      <c r="J190" s="91">
        <v>19.986298999999999</v>
      </c>
      <c r="K190" s="23">
        <f t="shared" ref="K190:K192" si="30">+J190/H190</f>
        <v>0.23514156602316616</v>
      </c>
      <c r="L190" s="5"/>
      <c r="M190" s="57"/>
      <c r="N190" s="57"/>
      <c r="O190" s="58"/>
    </row>
    <row r="191" spans="2:15" x14ac:dyDescent="0.25">
      <c r="B191" s="52"/>
      <c r="C191" s="57"/>
      <c r="D191" s="47"/>
      <c r="E191" s="28"/>
      <c r="F191" s="20" t="s">
        <v>56</v>
      </c>
      <c r="G191" s="26"/>
      <c r="H191" s="91">
        <v>40.138295999999997</v>
      </c>
      <c r="I191" s="23">
        <f t="shared" si="29"/>
        <v>0.10432522709146942</v>
      </c>
      <c r="J191" s="91">
        <v>6.4648580000000004</v>
      </c>
      <c r="K191" s="23">
        <f t="shared" si="30"/>
        <v>0.1610645853027742</v>
      </c>
      <c r="L191" s="5"/>
      <c r="M191" s="57"/>
      <c r="N191" s="57"/>
      <c r="O191" s="58"/>
    </row>
    <row r="192" spans="2:15" x14ac:dyDescent="0.25">
      <c r="B192" s="52"/>
      <c r="C192" s="57"/>
      <c r="D192" s="47"/>
      <c r="E192" s="28"/>
      <c r="F192" s="20" t="s">
        <v>65</v>
      </c>
      <c r="G192" s="26"/>
      <c r="H192" s="91">
        <v>24.199438000000001</v>
      </c>
      <c r="I192" s="23">
        <f t="shared" si="29"/>
        <v>6.2897833650833984E-2</v>
      </c>
      <c r="J192" s="91">
        <v>5.6448830000000001</v>
      </c>
      <c r="K192" s="23">
        <f t="shared" si="30"/>
        <v>0.23326504524609207</v>
      </c>
      <c r="L192" s="5"/>
      <c r="M192" s="57"/>
      <c r="N192" s="57"/>
      <c r="O192" s="58"/>
    </row>
    <row r="193" spans="2:15" x14ac:dyDescent="0.25">
      <c r="B193" s="52"/>
      <c r="C193" s="57"/>
      <c r="D193" s="47"/>
      <c r="E193" s="28"/>
      <c r="F193" s="20" t="s">
        <v>58</v>
      </c>
      <c r="G193" s="26"/>
      <c r="H193" s="91">
        <v>17.503302999999999</v>
      </c>
      <c r="I193" s="23">
        <f t="shared" si="29"/>
        <v>4.5493611894381315E-2</v>
      </c>
      <c r="J193" s="91">
        <v>5.3219099999999999</v>
      </c>
      <c r="K193" s="23">
        <f>+J193/H193</f>
        <v>0.30405175526013578</v>
      </c>
      <c r="L193" s="5"/>
      <c r="M193" s="57"/>
      <c r="N193" s="57"/>
      <c r="O193" s="58"/>
    </row>
    <row r="194" spans="2:15" x14ac:dyDescent="0.25">
      <c r="B194" s="52"/>
      <c r="C194" s="57"/>
      <c r="D194" s="47"/>
      <c r="E194" s="28"/>
      <c r="F194" s="20" t="s">
        <v>63</v>
      </c>
      <c r="G194" s="26"/>
      <c r="H194" s="91">
        <v>15.365435</v>
      </c>
      <c r="I194" s="23">
        <f t="shared" si="29"/>
        <v>3.9936984263961098E-2</v>
      </c>
      <c r="J194" s="91">
        <v>4.6847260000000004</v>
      </c>
      <c r="K194" s="23">
        <f t="shared" ref="K194:K197" si="31">+J194/H194</f>
        <v>0.30488730061986535</v>
      </c>
      <c r="L194" s="5"/>
      <c r="M194" s="57"/>
      <c r="N194" s="57"/>
      <c r="O194" s="58"/>
    </row>
    <row r="195" spans="2:15" x14ac:dyDescent="0.25">
      <c r="B195" s="52"/>
      <c r="C195" s="57"/>
      <c r="D195" s="47"/>
      <c r="E195" s="28"/>
      <c r="F195" s="20" t="s">
        <v>60</v>
      </c>
      <c r="G195" s="26"/>
      <c r="H195" s="91">
        <v>9.7122329999999994</v>
      </c>
      <c r="I195" s="23">
        <f t="shared" si="29"/>
        <v>2.5243495969292352E-2</v>
      </c>
      <c r="J195" s="91">
        <v>5.3069990000000002</v>
      </c>
      <c r="K195" s="23">
        <f t="shared" si="31"/>
        <v>0.54642418483988187</v>
      </c>
      <c r="L195" s="5"/>
      <c r="M195" s="57"/>
      <c r="N195" s="57"/>
      <c r="O195" s="58"/>
    </row>
    <row r="196" spans="2:15" x14ac:dyDescent="0.25">
      <c r="B196" s="52"/>
      <c r="C196" s="57"/>
      <c r="D196" s="47"/>
      <c r="E196" s="28"/>
      <c r="F196" s="20" t="s">
        <v>61</v>
      </c>
      <c r="G196" s="26"/>
      <c r="H196" s="91">
        <f>+H180-SUM(H189:H195)</f>
        <v>23.561745999999971</v>
      </c>
      <c r="I196" s="23">
        <f t="shared" si="29"/>
        <v>6.1240380063008117E-2</v>
      </c>
      <c r="J196" s="91">
        <f>+J180-SUM(J189:J195)</f>
        <v>7.7877059999999858</v>
      </c>
      <c r="K196" s="23">
        <f t="shared" si="31"/>
        <v>0.33052329823095433</v>
      </c>
      <c r="L196" s="5"/>
      <c r="M196" s="57"/>
      <c r="N196" s="57"/>
      <c r="O196" s="58"/>
    </row>
    <row r="197" spans="2:15" x14ac:dyDescent="0.25">
      <c r="B197" s="52"/>
      <c r="C197" s="57"/>
      <c r="D197" s="47"/>
      <c r="E197" s="28"/>
      <c r="F197" s="21" t="s">
        <v>0</v>
      </c>
      <c r="G197" s="27"/>
      <c r="H197" s="89">
        <f>SUM(H189:H196)</f>
        <v>384.74199500000003</v>
      </c>
      <c r="I197" s="22">
        <f>SUM(I189:I196)</f>
        <v>0.99999999999999978</v>
      </c>
      <c r="J197" s="89">
        <f>SUM(J189:J196)</f>
        <v>101.77599699999999</v>
      </c>
      <c r="K197" s="22">
        <f t="shared" si="31"/>
        <v>0.26453051219428225</v>
      </c>
      <c r="L197" s="5"/>
      <c r="M197" s="57"/>
      <c r="N197" s="57"/>
      <c r="O197" s="58"/>
    </row>
    <row r="198" spans="2:15" x14ac:dyDescent="0.25">
      <c r="B198" s="52"/>
      <c r="C198" s="57"/>
      <c r="E198" s="47"/>
      <c r="F198" s="118" t="s">
        <v>77</v>
      </c>
      <c r="G198" s="118"/>
      <c r="H198" s="118"/>
      <c r="I198" s="118"/>
      <c r="J198" s="118"/>
      <c r="K198" s="118"/>
      <c r="L198" s="47"/>
      <c r="N198" s="57"/>
      <c r="O198" s="58"/>
    </row>
    <row r="199" spans="2:15" x14ac:dyDescent="0.25">
      <c r="B199" s="52"/>
      <c r="C199" s="57"/>
      <c r="D199" s="47"/>
      <c r="E199" s="47"/>
      <c r="F199" s="61"/>
      <c r="G199" s="61"/>
      <c r="H199" s="47"/>
      <c r="I199" s="47"/>
      <c r="J199" s="47"/>
      <c r="K199" s="47"/>
      <c r="L199" s="47"/>
      <c r="M199" s="57"/>
      <c r="N199" s="57"/>
      <c r="O199" s="58"/>
    </row>
    <row r="200" spans="2:15" ht="15" customHeight="1" x14ac:dyDescent="0.25">
      <c r="B200" s="52"/>
      <c r="C200" s="113" t="str">
        <f>+CONCATENATE("Al 06 de junio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06 de junio  de los 487  proyectos presupuestados para el 2018, 205 no cuentan con ningún avance en ejecución del gasto, mientras que 93 (19.1% de proyectos) no superan el 50,0% de ejecución, 117 proyectos (24.0% del total) tienen un nivel de ejecución mayor al 50,0% pero no culminan al 100% y 72 proyectos por S/ 2.3 millones se han ejecutado al 100,0%.</v>
      </c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58"/>
    </row>
    <row r="201" spans="2:15" x14ac:dyDescent="0.25">
      <c r="B201" s="5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58"/>
    </row>
    <row r="202" spans="2:15" x14ac:dyDescent="0.25">
      <c r="B202" s="52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8"/>
    </row>
    <row r="203" spans="2:15" x14ac:dyDescent="0.25">
      <c r="B203" s="52"/>
      <c r="C203" s="57"/>
      <c r="D203" s="57"/>
      <c r="E203" s="114" t="s">
        <v>90</v>
      </c>
      <c r="F203" s="114"/>
      <c r="G203" s="114"/>
      <c r="H203" s="114"/>
      <c r="I203" s="114"/>
      <c r="J203" s="114"/>
      <c r="K203" s="114"/>
      <c r="L203" s="114"/>
      <c r="M203" s="57"/>
      <c r="N203" s="57"/>
      <c r="O203" s="58"/>
    </row>
    <row r="204" spans="2:15" x14ac:dyDescent="0.25">
      <c r="B204" s="52"/>
      <c r="C204" s="57"/>
      <c r="D204" s="57"/>
      <c r="E204" s="5"/>
      <c r="F204" s="115" t="s">
        <v>38</v>
      </c>
      <c r="G204" s="115"/>
      <c r="H204" s="115"/>
      <c r="I204" s="115"/>
      <c r="J204" s="115"/>
      <c r="K204" s="115"/>
      <c r="L204" s="5"/>
      <c r="M204" s="57"/>
      <c r="N204" s="57"/>
      <c r="O204" s="58"/>
    </row>
    <row r="205" spans="2:15" x14ac:dyDescent="0.25">
      <c r="B205" s="52"/>
      <c r="C205" s="57"/>
      <c r="D205" s="57"/>
      <c r="E205" s="28"/>
      <c r="F205" s="19" t="s">
        <v>30</v>
      </c>
      <c r="G205" s="19" t="s">
        <v>23</v>
      </c>
      <c r="H205" s="19" t="s">
        <v>25</v>
      </c>
      <c r="I205" s="19" t="s">
        <v>12</v>
      </c>
      <c r="J205" s="19" t="s">
        <v>29</v>
      </c>
      <c r="K205" s="19" t="s">
        <v>3</v>
      </c>
      <c r="L205" s="28"/>
      <c r="M205" s="57"/>
      <c r="N205" s="57"/>
      <c r="O205" s="58"/>
    </row>
    <row r="206" spans="2:15" x14ac:dyDescent="0.25">
      <c r="B206" s="52"/>
      <c r="C206" s="57"/>
      <c r="D206" s="57"/>
      <c r="E206" s="28"/>
      <c r="F206" s="32" t="s">
        <v>31</v>
      </c>
      <c r="G206" s="23">
        <f>+I206/H206</f>
        <v>0</v>
      </c>
      <c r="H206" s="91">
        <v>117.39856899999997</v>
      </c>
      <c r="I206" s="91">
        <v>0</v>
      </c>
      <c r="J206" s="32">
        <v>205</v>
      </c>
      <c r="K206" s="23">
        <f>+J206/J$210</f>
        <v>0.4209445585215606</v>
      </c>
      <c r="L206" s="28"/>
      <c r="M206" s="57"/>
      <c r="N206" s="57"/>
      <c r="O206" s="58"/>
    </row>
    <row r="207" spans="2:15" x14ac:dyDescent="0.25">
      <c r="B207" s="52"/>
      <c r="C207" s="57"/>
      <c r="D207" s="57"/>
      <c r="E207" s="28"/>
      <c r="F207" s="32" t="s">
        <v>32</v>
      </c>
      <c r="G207" s="23">
        <f t="shared" ref="G207:G210" si="32">+I207/H207</f>
        <v>0.21963931837931303</v>
      </c>
      <c r="H207" s="91">
        <v>182.83676299999999</v>
      </c>
      <c r="I207" s="91">
        <v>40.158141999999998</v>
      </c>
      <c r="J207" s="32">
        <v>93</v>
      </c>
      <c r="K207" s="23">
        <f t="shared" ref="K207:K209" si="33">+J207/J$210</f>
        <v>0.19096509240246407</v>
      </c>
      <c r="L207" s="28"/>
      <c r="M207" s="57"/>
      <c r="N207" s="57"/>
      <c r="O207" s="58"/>
    </row>
    <row r="208" spans="2:15" x14ac:dyDescent="0.25">
      <c r="B208" s="52"/>
      <c r="C208" s="57"/>
      <c r="D208" s="57"/>
      <c r="E208" s="28"/>
      <c r="F208" s="32" t="s">
        <v>33</v>
      </c>
      <c r="G208" s="23">
        <f t="shared" si="32"/>
        <v>0.72154267218521972</v>
      </c>
      <c r="H208" s="91">
        <v>82.198591000000022</v>
      </c>
      <c r="I208" s="91">
        <v>59.309790999999969</v>
      </c>
      <c r="J208" s="32">
        <v>117</v>
      </c>
      <c r="K208" s="23">
        <f t="shared" si="33"/>
        <v>0.2402464065708419</v>
      </c>
      <c r="L208" s="28"/>
      <c r="M208" s="57"/>
      <c r="N208" s="57"/>
      <c r="O208" s="58"/>
    </row>
    <row r="209" spans="2:15" x14ac:dyDescent="0.25">
      <c r="B209" s="52"/>
      <c r="C209" s="57"/>
      <c r="D209" s="57"/>
      <c r="E209" s="28"/>
      <c r="F209" s="32" t="s">
        <v>34</v>
      </c>
      <c r="G209" s="23">
        <f t="shared" si="32"/>
        <v>1</v>
      </c>
      <c r="H209" s="91">
        <v>2.3080719999999992</v>
      </c>
      <c r="I209" s="91">
        <v>2.3080719999999992</v>
      </c>
      <c r="J209" s="32">
        <v>72</v>
      </c>
      <c r="K209" s="23">
        <f t="shared" si="33"/>
        <v>0.14784394250513347</v>
      </c>
      <c r="L209" s="28"/>
      <c r="M209" s="57"/>
      <c r="N209" s="57"/>
      <c r="O209" s="58"/>
    </row>
    <row r="210" spans="2:15" x14ac:dyDescent="0.25">
      <c r="B210" s="52"/>
      <c r="C210" s="57"/>
      <c r="D210" s="57"/>
      <c r="E210" s="28"/>
      <c r="F210" s="93" t="s">
        <v>0</v>
      </c>
      <c r="G210" s="22">
        <f t="shared" si="32"/>
        <v>0.26453053298743734</v>
      </c>
      <c r="H210" s="89">
        <f t="shared" ref="H210:J210" si="34">SUM(H206:H209)</f>
        <v>384.74199499999997</v>
      </c>
      <c r="I210" s="89">
        <f t="shared" si="34"/>
        <v>101.77600499999996</v>
      </c>
      <c r="J210" s="33">
        <f t="shared" si="34"/>
        <v>487</v>
      </c>
      <c r="K210" s="22">
        <f>SUM(K206:K209)</f>
        <v>1</v>
      </c>
      <c r="L210" s="28"/>
      <c r="M210" s="57"/>
      <c r="N210" s="57"/>
      <c r="O210" s="58"/>
    </row>
    <row r="211" spans="2:15" x14ac:dyDescent="0.25">
      <c r="B211" s="52"/>
      <c r="C211" s="57"/>
      <c r="E211" s="5"/>
      <c r="F211" s="118" t="s">
        <v>77</v>
      </c>
      <c r="G211" s="118"/>
      <c r="H211" s="118"/>
      <c r="I211" s="118"/>
      <c r="J211" s="118"/>
      <c r="K211" s="118"/>
      <c r="L211" s="5"/>
      <c r="N211" s="57"/>
      <c r="O211" s="58"/>
    </row>
    <row r="212" spans="2:15" x14ac:dyDescent="0.25">
      <c r="B212" s="52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8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</sheetData>
  <mergeCells count="68">
    <mergeCell ref="F149:K149"/>
    <mergeCell ref="C151:N152"/>
    <mergeCell ref="E154:L154"/>
    <mergeCell ref="F155:K155"/>
    <mergeCell ref="F162:K162"/>
    <mergeCell ref="C168:N168"/>
    <mergeCell ref="C170:N171"/>
    <mergeCell ref="E173:L173"/>
    <mergeCell ref="F174:K174"/>
    <mergeCell ref="F175:G175"/>
    <mergeCell ref="F211:K211"/>
    <mergeCell ref="F181:K181"/>
    <mergeCell ref="C183:N184"/>
    <mergeCell ref="E186:L186"/>
    <mergeCell ref="F187:K187"/>
    <mergeCell ref="F188:G188"/>
    <mergeCell ref="F198:K198"/>
    <mergeCell ref="C200:N201"/>
    <mergeCell ref="E203:L203"/>
    <mergeCell ref="F204:K204"/>
    <mergeCell ref="E124:L124"/>
    <mergeCell ref="F125:K125"/>
    <mergeCell ref="F126:G126"/>
    <mergeCell ref="F100:K100"/>
    <mergeCell ref="C102:N103"/>
    <mergeCell ref="E105:L105"/>
    <mergeCell ref="F106:K106"/>
    <mergeCell ref="F113:K113"/>
    <mergeCell ref="C119:N119"/>
    <mergeCell ref="C85:N86"/>
    <mergeCell ref="E88:L88"/>
    <mergeCell ref="F89:K89"/>
    <mergeCell ref="F90:G90"/>
    <mergeCell ref="C121:N122"/>
    <mergeCell ref="C72:N73"/>
    <mergeCell ref="E75:L75"/>
    <mergeCell ref="F76:K76"/>
    <mergeCell ref="F77:G77"/>
    <mergeCell ref="F83:K83"/>
    <mergeCell ref="F41:G41"/>
    <mergeCell ref="C36:N37"/>
    <mergeCell ref="F57:K57"/>
    <mergeCell ref="F64:K64"/>
    <mergeCell ref="C70:N70"/>
    <mergeCell ref="B1:O2"/>
    <mergeCell ref="C7:N7"/>
    <mergeCell ref="C9:N10"/>
    <mergeCell ref="E14:F15"/>
    <mergeCell ref="G14:I14"/>
    <mergeCell ref="J14:L14"/>
    <mergeCell ref="E12:L12"/>
    <mergeCell ref="E13:L13"/>
    <mergeCell ref="E21:L21"/>
    <mergeCell ref="C134:N135"/>
    <mergeCell ref="E137:L137"/>
    <mergeCell ref="F138:K138"/>
    <mergeCell ref="F139:G139"/>
    <mergeCell ref="C23:N24"/>
    <mergeCell ref="E26:L26"/>
    <mergeCell ref="F27:K27"/>
    <mergeCell ref="F132:K132"/>
    <mergeCell ref="F28:G28"/>
    <mergeCell ref="F34:K34"/>
    <mergeCell ref="F51:K51"/>
    <mergeCell ref="C53:N54"/>
    <mergeCell ref="E56:L56"/>
    <mergeCell ref="E39:L39"/>
    <mergeCell ref="F40:K40"/>
  </mergeCells>
  <conditionalFormatting sqref="I82">
    <cfRule type="cellIs" dxfId="5" priority="2" operator="equal">
      <formula>0</formula>
    </cfRule>
  </conditionalFormatting>
  <conditionalFormatting sqref="I102">
    <cfRule type="cellIs" dxfId="4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213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8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105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2:15" x14ac:dyDescent="0.25">
      <c r="B7" s="52"/>
      <c r="C7" s="112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53"/>
    </row>
    <row r="8" spans="2:15" x14ac:dyDescent="0.25">
      <c r="B8" s="5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3"/>
    </row>
    <row r="9" spans="2:15" ht="15" customHeight="1" x14ac:dyDescent="0.25">
      <c r="B9" s="52"/>
      <c r="C9" s="113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344.8 millones lo que equivale a un avance en la ejecución del presupuesto del 24.4%. Por niveles de gobierno, el Gobierno Nacional viene ejecutando el 36.7% del presupuesto para esta región, seguido del Gobierno Regional (18.6%) y de los gobiernos locales en conjunto que tienen una ejecución del 21.4%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5"/>
    </row>
    <row r="10" spans="2:15" x14ac:dyDescent="0.25">
      <c r="B10" s="5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55"/>
    </row>
    <row r="11" spans="2:15" x14ac:dyDescent="0.25">
      <c r="B11" s="52"/>
      <c r="C11" s="56"/>
      <c r="D11" s="56"/>
      <c r="E11" s="56"/>
      <c r="F11" s="57"/>
      <c r="G11" s="57"/>
      <c r="H11" s="57"/>
      <c r="I11" s="57"/>
      <c r="J11" s="57"/>
      <c r="K11" s="57"/>
      <c r="L11" s="56"/>
      <c r="M11" s="56"/>
      <c r="N11" s="56"/>
      <c r="O11" s="55"/>
    </row>
    <row r="12" spans="2:15" ht="15" customHeight="1" x14ac:dyDescent="0.25">
      <c r="B12" s="52"/>
      <c r="C12" s="56"/>
      <c r="E12" s="121" t="s">
        <v>72</v>
      </c>
      <c r="F12" s="122"/>
      <c r="G12" s="122"/>
      <c r="H12" s="122"/>
      <c r="I12" s="122"/>
      <c r="J12" s="122"/>
      <c r="K12" s="122"/>
      <c r="L12" s="122"/>
      <c r="M12" s="56"/>
      <c r="N12" s="56"/>
      <c r="O12" s="55"/>
    </row>
    <row r="13" spans="2:15" x14ac:dyDescent="0.25">
      <c r="B13" s="52"/>
      <c r="C13" s="56"/>
      <c r="E13" s="123" t="s">
        <v>17</v>
      </c>
      <c r="F13" s="123"/>
      <c r="G13" s="123"/>
      <c r="H13" s="123"/>
      <c r="I13" s="123"/>
      <c r="J13" s="123"/>
      <c r="K13" s="123"/>
      <c r="L13" s="123"/>
      <c r="M13" s="56"/>
      <c r="N13" s="56"/>
      <c r="O13" s="55"/>
    </row>
    <row r="14" spans="2:15" x14ac:dyDescent="0.25">
      <c r="B14" s="52"/>
      <c r="C14" s="57"/>
      <c r="E14" s="124" t="s">
        <v>16</v>
      </c>
      <c r="F14" s="125"/>
      <c r="G14" s="129" t="s">
        <v>74</v>
      </c>
      <c r="H14" s="129"/>
      <c r="I14" s="129"/>
      <c r="J14" s="129">
        <v>2017</v>
      </c>
      <c r="K14" s="129"/>
      <c r="L14" s="129"/>
      <c r="M14" s="57"/>
      <c r="N14" s="57"/>
      <c r="O14" s="58"/>
    </row>
    <row r="15" spans="2:15" x14ac:dyDescent="0.25">
      <c r="B15" s="52"/>
      <c r="C15" s="57"/>
      <c r="E15" s="126"/>
      <c r="F15" s="127"/>
      <c r="G15" s="46" t="s">
        <v>11</v>
      </c>
      <c r="H15" s="46" t="s">
        <v>12</v>
      </c>
      <c r="I15" s="46" t="s">
        <v>13</v>
      </c>
      <c r="J15" s="46" t="s">
        <v>11</v>
      </c>
      <c r="K15" s="46" t="s">
        <v>12</v>
      </c>
      <c r="L15" s="46" t="s">
        <v>13</v>
      </c>
      <c r="M15" s="57"/>
      <c r="N15" s="57"/>
      <c r="O15" s="58"/>
    </row>
    <row r="16" spans="2:15" x14ac:dyDescent="0.25">
      <c r="B16" s="52"/>
      <c r="C16" s="57"/>
      <c r="E16" s="10" t="s">
        <v>14</v>
      </c>
      <c r="F16" s="59"/>
      <c r="G16" s="7">
        <v>353.34725499999996</v>
      </c>
      <c r="H16" s="7">
        <v>129.82495699999998</v>
      </c>
      <c r="I16" s="8">
        <f>+H16/G16</f>
        <v>0.36741464710119226</v>
      </c>
      <c r="J16" s="7">
        <v>396.43103099999996</v>
      </c>
      <c r="K16" s="7">
        <v>334.50367600000004</v>
      </c>
      <c r="L16" s="8">
        <f t="shared" ref="L16:L19" si="0">+K16/J16</f>
        <v>0.84378782144327158</v>
      </c>
      <c r="M16" s="17">
        <f>+(I16-L16)*100</f>
        <v>-47.63731743420793</v>
      </c>
      <c r="N16" s="57"/>
      <c r="O16" s="58"/>
    </row>
    <row r="17" spans="2:15" x14ac:dyDescent="0.25">
      <c r="B17" s="52"/>
      <c r="C17" s="57"/>
      <c r="E17" s="10" t="s">
        <v>15</v>
      </c>
      <c r="F17" s="59"/>
      <c r="G17" s="7">
        <v>420.32847600000002</v>
      </c>
      <c r="H17" s="7">
        <v>78.017168999999996</v>
      </c>
      <c r="I17" s="8">
        <f t="shared" ref="I17:I19" si="1">+H17/G17</f>
        <v>0.18561000135522579</v>
      </c>
      <c r="J17" s="7">
        <v>404.80345800000003</v>
      </c>
      <c r="K17" s="7">
        <v>349.50747199999995</v>
      </c>
      <c r="L17" s="8">
        <f t="shared" si="0"/>
        <v>0.86340041097178555</v>
      </c>
      <c r="M17" s="17">
        <f t="shared" ref="M17:M19" si="2">+(I17-L17)*100</f>
        <v>-67.77904096165598</v>
      </c>
      <c r="N17" s="57"/>
      <c r="O17" s="58"/>
    </row>
    <row r="18" spans="2:15" x14ac:dyDescent="0.25">
      <c r="B18" s="52"/>
      <c r="C18" s="57"/>
      <c r="E18" s="10" t="s">
        <v>10</v>
      </c>
      <c r="F18" s="59"/>
      <c r="G18" s="7">
        <v>639.921018</v>
      </c>
      <c r="H18" s="7">
        <v>136.91712200000001</v>
      </c>
      <c r="I18" s="8">
        <f t="shared" si="1"/>
        <v>0.21395940772178232</v>
      </c>
      <c r="J18" s="7">
        <v>761.80177199999991</v>
      </c>
      <c r="K18" s="7">
        <v>495.747097</v>
      </c>
      <c r="L18" s="8">
        <f t="shared" si="0"/>
        <v>0.65075603027082496</v>
      </c>
      <c r="M18" s="17">
        <f t="shared" si="2"/>
        <v>-43.679662254904258</v>
      </c>
      <c r="N18" s="57"/>
      <c r="O18" s="58"/>
    </row>
    <row r="19" spans="2:15" x14ac:dyDescent="0.25">
      <c r="B19" s="52"/>
      <c r="C19" s="57"/>
      <c r="E19" s="12" t="s">
        <v>0</v>
      </c>
      <c r="F19" s="13"/>
      <c r="G19" s="14">
        <f t="shared" ref="G19:H19" si="3">SUM(G16:G18)</f>
        <v>1413.596749</v>
      </c>
      <c r="H19" s="15">
        <f t="shared" si="3"/>
        <v>344.75924799999996</v>
      </c>
      <c r="I19" s="16">
        <f t="shared" si="1"/>
        <v>0.24388797458956235</v>
      </c>
      <c r="J19" s="14">
        <f t="shared" ref="J19:K19" si="4">SUM(J16:J18)</f>
        <v>1563.0362609999997</v>
      </c>
      <c r="K19" s="14">
        <f t="shared" si="4"/>
        <v>1179.758245</v>
      </c>
      <c r="L19" s="16">
        <f t="shared" si="0"/>
        <v>0.75478622885256286</v>
      </c>
      <c r="M19" s="17">
        <f t="shared" si="2"/>
        <v>-51.089825426300052</v>
      </c>
      <c r="N19" s="57"/>
      <c r="O19" s="58"/>
    </row>
    <row r="20" spans="2:15" x14ac:dyDescent="0.25">
      <c r="B20" s="52"/>
      <c r="C20" s="57"/>
      <c r="D20" s="57"/>
      <c r="E20" s="69" t="s">
        <v>75</v>
      </c>
      <c r="M20" s="60"/>
      <c r="N20" s="57"/>
      <c r="O20" s="58"/>
    </row>
    <row r="21" spans="2:15" x14ac:dyDescent="0.25">
      <c r="B21" s="52"/>
      <c r="C21" s="57"/>
      <c r="D21" s="57"/>
      <c r="E21" s="133" t="s">
        <v>73</v>
      </c>
      <c r="F21" s="133"/>
      <c r="G21" s="133"/>
      <c r="H21" s="133"/>
      <c r="I21" s="133"/>
      <c r="J21" s="133"/>
      <c r="K21" s="133"/>
      <c r="L21" s="133"/>
      <c r="M21" s="60"/>
      <c r="N21" s="57"/>
      <c r="O21" s="58"/>
    </row>
    <row r="22" spans="2:15" x14ac:dyDescent="0.25">
      <c r="B22" s="52"/>
      <c r="C22" s="57"/>
      <c r="D22" s="57"/>
      <c r="M22" s="60"/>
      <c r="N22" s="57"/>
      <c r="O22" s="58"/>
    </row>
    <row r="23" spans="2:15" ht="15" customHeight="1" x14ac:dyDescent="0.25">
      <c r="B23" s="52"/>
      <c r="C23" s="113" t="str">
        <f>+CONCATENATE("El avance del presupuesto para proyectos productivos se encuentra al " &amp; FIXED(K29*100,1) &amp; "%, mientras que para los proyectos del tipo social se registra un avance del " &amp; FIXED(K30*100,1) &amp;"% al 06 de junio 2018. Cabe resaltar que estos dos tipos de proyectos absorben el " &amp; FIXED(SUM(I29:I30)*100,1) &amp; "% del presupuesto total en esta región.")</f>
        <v>El avance del presupuesto para proyectos productivos se encuentra al 31.8%, mientras que para los proyectos del tipo social se registra un avance del 20.1% al 06 de junio 2018. Cabe resaltar que estos dos tipos de proyectos absorben el 92.3% del presupuesto total en esta región.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58"/>
    </row>
    <row r="24" spans="2:15" x14ac:dyDescent="0.25">
      <c r="B24" s="5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58"/>
    </row>
    <row r="25" spans="2:15" x14ac:dyDescent="0.25">
      <c r="B25" s="52"/>
      <c r="C25" s="57"/>
      <c r="D25" s="57"/>
      <c r="E25" s="47"/>
      <c r="F25" s="47"/>
      <c r="G25" s="47"/>
      <c r="H25" s="47"/>
      <c r="I25" s="47"/>
      <c r="J25" s="47"/>
      <c r="K25" s="47"/>
      <c r="L25" s="47"/>
      <c r="M25" s="57"/>
      <c r="N25" s="57"/>
      <c r="O25" s="58"/>
    </row>
    <row r="26" spans="2:15" x14ac:dyDescent="0.25">
      <c r="B26" s="52"/>
      <c r="C26" s="57"/>
      <c r="D26" s="57"/>
      <c r="E26" s="130" t="s">
        <v>79</v>
      </c>
      <c r="F26" s="130"/>
      <c r="G26" s="130"/>
      <c r="H26" s="130"/>
      <c r="I26" s="130"/>
      <c r="J26" s="130"/>
      <c r="K26" s="130"/>
      <c r="L26" s="130"/>
      <c r="M26" s="57"/>
      <c r="N26" s="57"/>
      <c r="O26" s="58"/>
    </row>
    <row r="27" spans="2:15" x14ac:dyDescent="0.25">
      <c r="B27" s="52"/>
      <c r="C27" s="57"/>
      <c r="D27" s="57"/>
      <c r="E27" s="5"/>
      <c r="F27" s="115" t="s">
        <v>1</v>
      </c>
      <c r="G27" s="115"/>
      <c r="H27" s="115"/>
      <c r="I27" s="115"/>
      <c r="J27" s="115"/>
      <c r="K27" s="115"/>
      <c r="L27" s="5"/>
      <c r="M27" s="57"/>
      <c r="N27" s="57"/>
      <c r="O27" s="58"/>
    </row>
    <row r="28" spans="2:15" x14ac:dyDescent="0.25">
      <c r="B28" s="52"/>
      <c r="C28" s="57"/>
      <c r="D28" s="57"/>
      <c r="E28" s="47"/>
      <c r="F28" s="119" t="s">
        <v>37</v>
      </c>
      <c r="G28" s="119"/>
      <c r="H28" s="19" t="s">
        <v>11</v>
      </c>
      <c r="I28" s="19" t="s">
        <v>21</v>
      </c>
      <c r="J28" s="19" t="s">
        <v>22</v>
      </c>
      <c r="K28" s="19" t="s">
        <v>23</v>
      </c>
      <c r="L28" s="47"/>
      <c r="M28" s="57"/>
      <c r="N28" s="57"/>
      <c r="O28" s="58"/>
    </row>
    <row r="29" spans="2:15" x14ac:dyDescent="0.25">
      <c r="B29" s="52"/>
      <c r="C29" s="57"/>
      <c r="D29" s="57"/>
      <c r="E29" s="47"/>
      <c r="F29" s="20" t="s">
        <v>18</v>
      </c>
      <c r="G29" s="11"/>
      <c r="H29" s="90">
        <v>529.07677200000001</v>
      </c>
      <c r="I29" s="23">
        <f>+H29/H$33</f>
        <v>0.37427701526215096</v>
      </c>
      <c r="J29" s="91">
        <v>168.30234400000006</v>
      </c>
      <c r="K29" s="23">
        <f>+J29/H29</f>
        <v>0.31810571339918897</v>
      </c>
      <c r="L29" s="47"/>
      <c r="M29" s="57"/>
      <c r="N29" s="57"/>
      <c r="O29" s="58"/>
    </row>
    <row r="30" spans="2:15" x14ac:dyDescent="0.25">
      <c r="B30" s="52"/>
      <c r="C30" s="57"/>
      <c r="D30" s="57"/>
      <c r="E30" s="47"/>
      <c r="F30" s="20" t="s">
        <v>19</v>
      </c>
      <c r="G30" s="11"/>
      <c r="H30" s="91">
        <v>775.00020900000015</v>
      </c>
      <c r="I30" s="23">
        <f t="shared" ref="I30:I32" si="5">+H30/H$33</f>
        <v>0.54824702274410797</v>
      </c>
      <c r="J30" s="91">
        <v>155.74554599999999</v>
      </c>
      <c r="K30" s="23">
        <f t="shared" ref="K30:K33" si="6">+J30/H30</f>
        <v>0.20096194064381209</v>
      </c>
      <c r="L30" s="47"/>
      <c r="M30" s="57"/>
      <c r="N30" s="57"/>
      <c r="O30" s="58"/>
    </row>
    <row r="31" spans="2:15" x14ac:dyDescent="0.25">
      <c r="B31" s="52"/>
      <c r="C31" s="57"/>
      <c r="D31" s="57"/>
      <c r="E31" s="47"/>
      <c r="F31" s="20" t="s">
        <v>28</v>
      </c>
      <c r="G31" s="11"/>
      <c r="H31" s="91">
        <v>51.724251999999993</v>
      </c>
      <c r="I31" s="23">
        <f t="shared" si="5"/>
        <v>3.6590528406768422E-2</v>
      </c>
      <c r="J31" s="91">
        <v>2.3248769999999999</v>
      </c>
      <c r="K31" s="23">
        <f t="shared" si="6"/>
        <v>4.4947522875729555E-2</v>
      </c>
      <c r="L31" s="47"/>
      <c r="M31" s="57"/>
      <c r="N31" s="57"/>
      <c r="O31" s="58"/>
    </row>
    <row r="32" spans="2:15" x14ac:dyDescent="0.25">
      <c r="B32" s="52"/>
      <c r="C32" s="57"/>
      <c r="D32" s="57"/>
      <c r="E32" s="47"/>
      <c r="F32" s="20" t="s">
        <v>20</v>
      </c>
      <c r="G32" s="11"/>
      <c r="H32" s="91">
        <v>57.795515999999999</v>
      </c>
      <c r="I32" s="23">
        <f t="shared" si="5"/>
        <v>4.0885433586972685E-2</v>
      </c>
      <c r="J32" s="91">
        <v>18.386481</v>
      </c>
      <c r="K32" s="23">
        <f t="shared" si="6"/>
        <v>0.31812988744663168</v>
      </c>
      <c r="L32" s="47"/>
      <c r="M32" s="57"/>
      <c r="N32" s="57"/>
      <c r="O32" s="58"/>
    </row>
    <row r="33" spans="2:15" x14ac:dyDescent="0.25">
      <c r="B33" s="52"/>
      <c r="C33" s="57"/>
      <c r="D33" s="57"/>
      <c r="E33" s="47"/>
      <c r="F33" s="21" t="s">
        <v>0</v>
      </c>
      <c r="G33" s="13"/>
      <c r="H33" s="14">
        <f>SUM(H29:H32)</f>
        <v>1413.596749</v>
      </c>
      <c r="I33" s="22">
        <f>SUM(I29:I32)</f>
        <v>1</v>
      </c>
      <c r="J33" s="89">
        <f>SUM(J29:J32)</f>
        <v>344.75924800000007</v>
      </c>
      <c r="K33" s="22">
        <f t="shared" si="6"/>
        <v>0.24388797458956243</v>
      </c>
      <c r="L33" s="47"/>
      <c r="M33" s="57"/>
      <c r="N33" s="57"/>
      <c r="O33" s="58"/>
    </row>
    <row r="34" spans="2:15" x14ac:dyDescent="0.25">
      <c r="B34" s="52"/>
      <c r="C34" s="57"/>
      <c r="E34" s="47"/>
      <c r="F34" s="118" t="s">
        <v>77</v>
      </c>
      <c r="G34" s="118"/>
      <c r="H34" s="118"/>
      <c r="I34" s="118"/>
      <c r="J34" s="118"/>
      <c r="K34" s="118"/>
      <c r="L34" s="47"/>
      <c r="N34" s="57"/>
      <c r="O34" s="58"/>
    </row>
    <row r="35" spans="2:15" x14ac:dyDescent="0.25">
      <c r="B35" s="52"/>
      <c r="C35" s="57"/>
      <c r="E35" s="47"/>
      <c r="F35" s="47"/>
      <c r="G35" s="47"/>
      <c r="H35" s="61"/>
      <c r="I35" s="62"/>
      <c r="J35" s="61"/>
      <c r="K35" s="62"/>
      <c r="L35" s="47"/>
      <c r="N35" s="57"/>
      <c r="O35" s="58"/>
    </row>
    <row r="36" spans="2:15" ht="15" customHeight="1" x14ac:dyDescent="0.25">
      <c r="B36" s="52"/>
      <c r="C36" s="113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35.3%, del mismo modo para proyectos SANEAMIENTO se tiene un nivel de avance de 22.8%. Cabe destacar que solo estos dos sectores concentran el 54.5% del presupuesto de esta región. 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58"/>
    </row>
    <row r="37" spans="2:15" x14ac:dyDescent="0.25">
      <c r="B37" s="5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58"/>
    </row>
    <row r="38" spans="2:15" x14ac:dyDescent="0.25">
      <c r="B38" s="52"/>
      <c r="C38" s="57"/>
      <c r="D38" s="47"/>
      <c r="E38" s="47"/>
      <c r="F38" s="47"/>
      <c r="G38" s="47"/>
      <c r="H38" s="57"/>
      <c r="I38" s="57"/>
      <c r="J38" s="57"/>
      <c r="K38" s="57"/>
      <c r="L38" s="57"/>
      <c r="M38" s="57"/>
      <c r="N38" s="57"/>
      <c r="O38" s="58"/>
    </row>
    <row r="39" spans="2:15" x14ac:dyDescent="0.25">
      <c r="B39" s="52"/>
      <c r="C39" s="57"/>
      <c r="D39" s="47"/>
      <c r="E39" s="114" t="s">
        <v>80</v>
      </c>
      <c r="F39" s="114"/>
      <c r="G39" s="114"/>
      <c r="H39" s="114"/>
      <c r="I39" s="114"/>
      <c r="J39" s="114"/>
      <c r="K39" s="114"/>
      <c r="L39" s="114"/>
      <c r="M39" s="57"/>
      <c r="N39" s="57"/>
      <c r="O39" s="58"/>
    </row>
    <row r="40" spans="2:15" x14ac:dyDescent="0.25">
      <c r="B40" s="52"/>
      <c r="C40" s="57"/>
      <c r="D40" s="47"/>
      <c r="E40" s="5"/>
      <c r="F40" s="115" t="s">
        <v>1</v>
      </c>
      <c r="G40" s="115"/>
      <c r="H40" s="115"/>
      <c r="I40" s="115"/>
      <c r="J40" s="115"/>
      <c r="K40" s="115"/>
      <c r="L40" s="5"/>
      <c r="M40" s="57"/>
      <c r="N40" s="57"/>
      <c r="O40" s="58"/>
    </row>
    <row r="41" spans="2:15" x14ac:dyDescent="0.25">
      <c r="B41" s="52"/>
      <c r="C41" s="57"/>
      <c r="D41" s="47"/>
      <c r="E41" s="28"/>
      <c r="F41" s="116" t="s">
        <v>27</v>
      </c>
      <c r="G41" s="117"/>
      <c r="H41" s="25" t="s">
        <v>25</v>
      </c>
      <c r="I41" s="25" t="s">
        <v>3</v>
      </c>
      <c r="J41" s="19" t="s">
        <v>26</v>
      </c>
      <c r="K41" s="19" t="s">
        <v>23</v>
      </c>
      <c r="L41" s="5"/>
      <c r="M41" s="57"/>
      <c r="N41" s="57"/>
      <c r="O41" s="58"/>
    </row>
    <row r="42" spans="2:15" x14ac:dyDescent="0.25">
      <c r="B42" s="52"/>
      <c r="C42" s="57"/>
      <c r="D42" s="47"/>
      <c r="E42" s="28"/>
      <c r="F42" s="20" t="s">
        <v>54</v>
      </c>
      <c r="G42" s="26"/>
      <c r="H42" s="91">
        <v>390.81179199999997</v>
      </c>
      <c r="I42" s="23">
        <f>+H42/H$50</f>
        <v>0.27646624985270113</v>
      </c>
      <c r="J42" s="91">
        <v>137.782128</v>
      </c>
      <c r="K42" s="23">
        <f>+J42/H42</f>
        <v>0.35255366091921814</v>
      </c>
      <c r="L42" s="5"/>
      <c r="M42" s="57"/>
      <c r="N42" s="57"/>
      <c r="O42" s="58"/>
    </row>
    <row r="43" spans="2:15" x14ac:dyDescent="0.25">
      <c r="B43" s="52"/>
      <c r="C43" s="57"/>
      <c r="D43" s="47"/>
      <c r="E43" s="28"/>
      <c r="F43" s="20" t="s">
        <v>55</v>
      </c>
      <c r="G43" s="26"/>
      <c r="H43" s="91">
        <v>380.00807800000007</v>
      </c>
      <c r="I43" s="23">
        <f t="shared" ref="I43:I49" si="7">+H43/H$50</f>
        <v>0.26882353702979556</v>
      </c>
      <c r="J43" s="91">
        <v>86.77601700000001</v>
      </c>
      <c r="K43" s="23">
        <f t="shared" ref="K43:K50" si="8">+J43/H43</f>
        <v>0.22835308516783687</v>
      </c>
      <c r="L43" s="5"/>
      <c r="M43" s="57"/>
      <c r="N43" s="57"/>
      <c r="O43" s="58"/>
    </row>
    <row r="44" spans="2:15" x14ac:dyDescent="0.25">
      <c r="B44" s="52"/>
      <c r="C44" s="57"/>
      <c r="D44" s="47"/>
      <c r="E44" s="28"/>
      <c r="F44" s="20" t="s">
        <v>56</v>
      </c>
      <c r="G44" s="26"/>
      <c r="H44" s="91">
        <v>231.74227999999999</v>
      </c>
      <c r="I44" s="23">
        <f t="shared" si="7"/>
        <v>0.16393803973016921</v>
      </c>
      <c r="J44" s="91">
        <v>34.116191000000001</v>
      </c>
      <c r="K44" s="23">
        <f t="shared" si="8"/>
        <v>0.1472160841776477</v>
      </c>
      <c r="L44" s="5"/>
      <c r="M44" s="57"/>
      <c r="N44" s="57"/>
      <c r="O44" s="58"/>
    </row>
    <row r="45" spans="2:15" x14ac:dyDescent="0.25">
      <c r="B45" s="52"/>
      <c r="C45" s="57"/>
      <c r="D45" s="47"/>
      <c r="E45" s="28"/>
      <c r="F45" s="20" t="s">
        <v>62</v>
      </c>
      <c r="G45" s="26"/>
      <c r="H45" s="91">
        <v>118.437777</v>
      </c>
      <c r="I45" s="23">
        <f t="shared" si="7"/>
        <v>8.3784698206036984E-2</v>
      </c>
      <c r="J45" s="91">
        <v>24.657703999999999</v>
      </c>
      <c r="K45" s="23">
        <f t="shared" si="8"/>
        <v>0.20819120912747291</v>
      </c>
      <c r="L45" s="5"/>
      <c r="M45" s="57"/>
      <c r="N45" s="57"/>
      <c r="O45" s="58"/>
    </row>
    <row r="46" spans="2:15" x14ac:dyDescent="0.25">
      <c r="B46" s="52"/>
      <c r="C46" s="57"/>
      <c r="D46" s="47"/>
      <c r="E46" s="28"/>
      <c r="F46" s="20" t="s">
        <v>60</v>
      </c>
      <c r="G46" s="26"/>
      <c r="H46" s="91">
        <v>57.795515999999999</v>
      </c>
      <c r="I46" s="23">
        <f t="shared" si="7"/>
        <v>4.0885433586972691E-2</v>
      </c>
      <c r="J46" s="91">
        <v>18.386481</v>
      </c>
      <c r="K46" s="23">
        <f t="shared" si="8"/>
        <v>0.31812988744663168</v>
      </c>
      <c r="L46" s="5"/>
      <c r="M46" s="57"/>
      <c r="N46" s="57"/>
      <c r="O46" s="58"/>
    </row>
    <row r="47" spans="2:15" x14ac:dyDescent="0.25">
      <c r="B47" s="52"/>
      <c r="C47" s="57"/>
      <c r="D47" s="47"/>
      <c r="E47" s="28"/>
      <c r="F47" s="20" t="s">
        <v>57</v>
      </c>
      <c r="G47" s="26"/>
      <c r="H47" s="91">
        <v>45.491014000000007</v>
      </c>
      <c r="I47" s="23">
        <f t="shared" si="7"/>
        <v>3.2181040337126592E-2</v>
      </c>
      <c r="J47" s="91">
        <v>12.68215</v>
      </c>
      <c r="K47" s="23">
        <f t="shared" si="8"/>
        <v>0.27878362966365178</v>
      </c>
      <c r="L47" s="5"/>
      <c r="M47" s="57"/>
      <c r="N47" s="57"/>
      <c r="O47" s="58"/>
    </row>
    <row r="48" spans="2:15" x14ac:dyDescent="0.25">
      <c r="B48" s="52"/>
      <c r="C48" s="57"/>
      <c r="D48" s="47"/>
      <c r="E48" s="28"/>
      <c r="F48" s="20" t="s">
        <v>64</v>
      </c>
      <c r="G48" s="26"/>
      <c r="H48" s="91">
        <v>43.434149000000005</v>
      </c>
      <c r="I48" s="23">
        <f t="shared" si="7"/>
        <v>3.0725982519927267E-2</v>
      </c>
      <c r="J48" s="91">
        <v>2.0766389999999997</v>
      </c>
      <c r="K48" s="23">
        <f t="shared" si="8"/>
        <v>4.7811204957647485E-2</v>
      </c>
      <c r="L48" s="5"/>
      <c r="M48" s="57"/>
      <c r="N48" s="57"/>
      <c r="O48" s="58"/>
    </row>
    <row r="49" spans="2:15" x14ac:dyDescent="0.25">
      <c r="B49" s="52"/>
      <c r="C49" s="57"/>
      <c r="D49" s="47"/>
      <c r="E49" s="28"/>
      <c r="F49" s="20" t="s">
        <v>61</v>
      </c>
      <c r="G49" s="26"/>
      <c r="H49" s="91">
        <v>145.87614299999998</v>
      </c>
      <c r="I49" s="23">
        <f t="shared" si="7"/>
        <v>0.10319501873727074</v>
      </c>
      <c r="J49" s="91">
        <v>28.281938</v>
      </c>
      <c r="K49" s="23">
        <f t="shared" si="8"/>
        <v>0.19387637634482838</v>
      </c>
      <c r="L49" s="5"/>
      <c r="M49" s="57"/>
      <c r="N49" s="57"/>
      <c r="O49" s="58"/>
    </row>
    <row r="50" spans="2:15" x14ac:dyDescent="0.25">
      <c r="B50" s="52"/>
      <c r="C50" s="57"/>
      <c r="D50" s="47"/>
      <c r="E50" s="28"/>
      <c r="F50" s="21" t="s">
        <v>0</v>
      </c>
      <c r="G50" s="27"/>
      <c r="H50" s="14">
        <f>SUM(H42:H49)</f>
        <v>1413.5967489999998</v>
      </c>
      <c r="I50" s="22">
        <f>SUM(I42:I49)</f>
        <v>1</v>
      </c>
      <c r="J50" s="89">
        <f>SUM(J42:J49)</f>
        <v>344.75924800000007</v>
      </c>
      <c r="K50" s="22">
        <f t="shared" si="8"/>
        <v>0.24388797458956246</v>
      </c>
      <c r="L50" s="5"/>
      <c r="M50" s="57"/>
      <c r="N50" s="57"/>
      <c r="O50" s="58"/>
    </row>
    <row r="51" spans="2:15" x14ac:dyDescent="0.25">
      <c r="B51" s="52"/>
      <c r="C51" s="57"/>
      <c r="E51" s="47"/>
      <c r="F51" s="118" t="s">
        <v>77</v>
      </c>
      <c r="G51" s="118"/>
      <c r="H51" s="118"/>
      <c r="I51" s="118"/>
      <c r="J51" s="118"/>
      <c r="K51" s="118"/>
      <c r="L51" s="47"/>
      <c r="N51" s="57"/>
      <c r="O51" s="58"/>
    </row>
    <row r="52" spans="2:15" x14ac:dyDescent="0.25">
      <c r="B52" s="52"/>
      <c r="C52" s="57"/>
      <c r="E52" s="47"/>
      <c r="M52" s="57"/>
      <c r="N52" s="57"/>
      <c r="O52" s="58"/>
    </row>
    <row r="53" spans="2:15" ht="15" customHeight="1" x14ac:dyDescent="0.25">
      <c r="B53" s="52"/>
      <c r="C53" s="113" t="str">
        <f>+CONCATENATE("Al 06 de junio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Al 06 de junio  de los 1,047  proyectos presupuestados para el 2018, 451 no cuentan con ningún avance en ejecución del gasto, mientras que 277 (26.5% de proyectos) no superan el 50,0% de ejecución, 255 proyectos (24.4% del total) tienen un nivel de ejecución mayor al 50,0% pero no culminan al 100% y 64 proyectos por S/ 2.0 millones se han ejecutado al 100,0%.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58"/>
    </row>
    <row r="54" spans="2:15" x14ac:dyDescent="0.25">
      <c r="B54" s="5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58"/>
    </row>
    <row r="55" spans="2:15" x14ac:dyDescent="0.25">
      <c r="B55" s="52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  <row r="56" spans="2:15" x14ac:dyDescent="0.25">
      <c r="B56" s="52"/>
      <c r="C56" s="57"/>
      <c r="D56" s="57"/>
      <c r="E56" s="114" t="s">
        <v>88</v>
      </c>
      <c r="F56" s="114"/>
      <c r="G56" s="114"/>
      <c r="H56" s="114"/>
      <c r="I56" s="114"/>
      <c r="J56" s="114"/>
      <c r="K56" s="114"/>
      <c r="L56" s="114"/>
      <c r="M56" s="28"/>
      <c r="N56" s="57"/>
      <c r="O56" s="58"/>
    </row>
    <row r="57" spans="2:15" x14ac:dyDescent="0.25">
      <c r="B57" s="52"/>
      <c r="C57" s="57"/>
      <c r="D57" s="57"/>
      <c r="E57" s="5"/>
      <c r="F57" s="115" t="s">
        <v>38</v>
      </c>
      <c r="G57" s="115"/>
      <c r="H57" s="115"/>
      <c r="I57" s="115"/>
      <c r="J57" s="115"/>
      <c r="K57" s="115"/>
      <c r="L57" s="5"/>
      <c r="M57" s="28"/>
      <c r="N57" s="57"/>
      <c r="O57" s="58"/>
    </row>
    <row r="58" spans="2:15" x14ac:dyDescent="0.25">
      <c r="B58" s="52"/>
      <c r="C58" s="57"/>
      <c r="D58" s="57"/>
      <c r="E58" s="28"/>
      <c r="F58" s="31" t="s">
        <v>30</v>
      </c>
      <c r="G58" s="19" t="s">
        <v>23</v>
      </c>
      <c r="H58" s="19" t="s">
        <v>25</v>
      </c>
      <c r="I58" s="19" t="s">
        <v>12</v>
      </c>
      <c r="J58" s="19" t="s">
        <v>29</v>
      </c>
      <c r="K58" s="19" t="s">
        <v>3</v>
      </c>
      <c r="L58" s="28"/>
      <c r="M58" s="28" t="s">
        <v>42</v>
      </c>
      <c r="N58" s="57"/>
      <c r="O58" s="58"/>
    </row>
    <row r="59" spans="2:15" x14ac:dyDescent="0.25">
      <c r="B59" s="52"/>
      <c r="C59" s="57"/>
      <c r="D59" s="57"/>
      <c r="E59" s="28"/>
      <c r="F59" s="32" t="s">
        <v>31</v>
      </c>
      <c r="G59" s="23">
        <f>+I59/H59</f>
        <v>0</v>
      </c>
      <c r="H59" s="18">
        <f>+H108+H157+H206</f>
        <v>407.21164300000021</v>
      </c>
      <c r="I59" s="18">
        <f t="shared" ref="I59:J62" si="9">+I108+I157+I206</f>
        <v>0</v>
      </c>
      <c r="J59" s="18">
        <f t="shared" si="9"/>
        <v>451</v>
      </c>
      <c r="K59" s="23">
        <f>+J59/J$63</f>
        <v>0.43075453677172876</v>
      </c>
      <c r="L59" s="28"/>
      <c r="M59" s="34">
        <f>SUM(J60:J62)</f>
        <v>596</v>
      </c>
      <c r="N59" s="57"/>
      <c r="O59" s="58"/>
    </row>
    <row r="60" spans="2:15" x14ac:dyDescent="0.25">
      <c r="B60" s="52"/>
      <c r="C60" s="57"/>
      <c r="D60" s="57"/>
      <c r="E60" s="28"/>
      <c r="F60" s="32" t="s">
        <v>32</v>
      </c>
      <c r="G60" s="23">
        <f t="shared" ref="G60:G63" si="10">+I60/H60</f>
        <v>0.20317047326180609</v>
      </c>
      <c r="H60" s="18">
        <f t="shared" ref="H60:H62" si="11">+H109+H158+H207</f>
        <v>700.93182200000001</v>
      </c>
      <c r="I60" s="18">
        <f t="shared" si="9"/>
        <v>142.40865000000002</v>
      </c>
      <c r="J60" s="18">
        <f t="shared" si="9"/>
        <v>277</v>
      </c>
      <c r="K60" s="23">
        <f t="shared" ref="K60:K62" si="12">+J60/J$63</f>
        <v>0.26456542502387775</v>
      </c>
      <c r="L60" s="28"/>
      <c r="M60" s="28"/>
      <c r="N60" s="57"/>
      <c r="O60" s="58"/>
    </row>
    <row r="61" spans="2:15" x14ac:dyDescent="0.25">
      <c r="B61" s="52"/>
      <c r="C61" s="57"/>
      <c r="D61" s="57"/>
      <c r="E61" s="28"/>
      <c r="F61" s="32" t="s">
        <v>33</v>
      </c>
      <c r="G61" s="23">
        <f t="shared" si="10"/>
        <v>0.66024709361358158</v>
      </c>
      <c r="H61" s="18">
        <f t="shared" si="11"/>
        <v>303.46369099999998</v>
      </c>
      <c r="I61" s="18">
        <f t="shared" si="9"/>
        <v>200.36102</v>
      </c>
      <c r="J61" s="18">
        <f t="shared" si="9"/>
        <v>255</v>
      </c>
      <c r="K61" s="23">
        <f t="shared" si="12"/>
        <v>0.24355300859598855</v>
      </c>
      <c r="L61" s="28"/>
      <c r="M61" s="28"/>
      <c r="N61" s="57"/>
      <c r="O61" s="58"/>
    </row>
    <row r="62" spans="2:15" x14ac:dyDescent="0.25">
      <c r="B62" s="52"/>
      <c r="C62" s="57"/>
      <c r="D62" s="57"/>
      <c r="E62" s="28"/>
      <c r="F62" s="32" t="s">
        <v>34</v>
      </c>
      <c r="G62" s="23">
        <f t="shared" si="10"/>
        <v>1</v>
      </c>
      <c r="H62" s="18">
        <f t="shared" si="11"/>
        <v>1.9895929999999997</v>
      </c>
      <c r="I62" s="18">
        <f t="shared" si="9"/>
        <v>1.9895929999999997</v>
      </c>
      <c r="J62" s="18">
        <f t="shared" si="9"/>
        <v>64</v>
      </c>
      <c r="K62" s="23">
        <f t="shared" si="12"/>
        <v>6.1127029608404965E-2</v>
      </c>
      <c r="L62" s="28"/>
      <c r="M62" s="28"/>
      <c r="N62" s="57"/>
      <c r="O62" s="58"/>
    </row>
    <row r="63" spans="2:15" x14ac:dyDescent="0.25">
      <c r="B63" s="52"/>
      <c r="C63" s="57"/>
      <c r="D63" s="57"/>
      <c r="E63" s="28"/>
      <c r="F63" s="33" t="s">
        <v>0</v>
      </c>
      <c r="G63" s="22">
        <f t="shared" si="10"/>
        <v>0.24388798520079225</v>
      </c>
      <c r="H63" s="15">
        <f t="shared" ref="H63:J63" si="13">SUM(H59:H62)</f>
        <v>1413.596749</v>
      </c>
      <c r="I63" s="15">
        <f t="shared" si="13"/>
        <v>344.75926300000003</v>
      </c>
      <c r="J63" s="30">
        <f t="shared" si="13"/>
        <v>1047</v>
      </c>
      <c r="K63" s="22">
        <f>SUM(K59:K62)</f>
        <v>1</v>
      </c>
      <c r="L63" s="28"/>
      <c r="M63" s="28"/>
      <c r="N63" s="57"/>
      <c r="O63" s="58"/>
    </row>
    <row r="64" spans="2:15" x14ac:dyDescent="0.25">
      <c r="B64" s="52"/>
      <c r="C64" s="57"/>
      <c r="E64" s="5"/>
      <c r="F64" s="118" t="s">
        <v>77</v>
      </c>
      <c r="G64" s="118"/>
      <c r="H64" s="118"/>
      <c r="I64" s="118"/>
      <c r="J64" s="118"/>
      <c r="K64" s="118"/>
      <c r="L64" s="5"/>
      <c r="M64" s="3"/>
      <c r="N64" s="57"/>
      <c r="O64" s="58"/>
    </row>
    <row r="65" spans="2:15" x14ac:dyDescent="0.25">
      <c r="B65" s="52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2:15" x14ac:dyDescent="0.25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5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97"/>
      <c r="C70" s="112" t="s">
        <v>24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98"/>
    </row>
    <row r="71" spans="2:15" x14ac:dyDescent="0.25">
      <c r="B71" s="9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99"/>
    </row>
    <row r="72" spans="2:15" ht="15" customHeight="1" x14ac:dyDescent="0.25">
      <c r="B72" s="97"/>
      <c r="C72" s="113" t="str">
        <f>+CONCATENATE("El avance del presupuesto del Gobierno Nacional para proyectos productivos se encuentra al " &amp; FIXED(K78*100,1) &amp; "%, mientras que para los proyectos del tipo social se registra un avance del " &amp; FIXED(K79*100,1) &amp;"% al 06 de junio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50.9%, mientras que para los proyectos del tipo social se registra un avance del 21.4% al 06 de junio del 2018. Cabe resaltar que estos dos tipos de proyectos absorben el 90.5% del presupuesto total del Gobierno Nacional en esta región.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99"/>
    </row>
    <row r="73" spans="2:15" x14ac:dyDescent="0.25">
      <c r="B73" s="97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92"/>
    </row>
    <row r="74" spans="2:15" x14ac:dyDescent="0.25">
      <c r="B74" s="97"/>
      <c r="C74" s="28"/>
      <c r="D74" s="28"/>
      <c r="E74" s="5"/>
      <c r="F74" s="5"/>
      <c r="G74" s="5"/>
      <c r="H74" s="5"/>
      <c r="I74" s="5"/>
      <c r="J74" s="5"/>
      <c r="K74" s="5"/>
      <c r="L74" s="5"/>
      <c r="M74" s="28"/>
      <c r="N74" s="28"/>
      <c r="O74" s="92"/>
    </row>
    <row r="75" spans="2:15" x14ac:dyDescent="0.25">
      <c r="B75" s="97"/>
      <c r="C75" s="28"/>
      <c r="D75" s="28"/>
      <c r="E75" s="128" t="s">
        <v>81</v>
      </c>
      <c r="F75" s="128"/>
      <c r="G75" s="128"/>
      <c r="H75" s="128"/>
      <c r="I75" s="128"/>
      <c r="J75" s="128"/>
      <c r="K75" s="128"/>
      <c r="L75" s="128"/>
      <c r="M75" s="28"/>
      <c r="N75" s="28"/>
      <c r="O75" s="92"/>
    </row>
    <row r="76" spans="2:15" x14ac:dyDescent="0.25">
      <c r="B76" s="97"/>
      <c r="C76" s="28"/>
      <c r="D76" s="28"/>
      <c r="E76" s="5"/>
      <c r="F76" s="115" t="s">
        <v>1</v>
      </c>
      <c r="G76" s="115"/>
      <c r="H76" s="115"/>
      <c r="I76" s="115"/>
      <c r="J76" s="115"/>
      <c r="K76" s="115"/>
      <c r="L76" s="5"/>
      <c r="M76" s="28"/>
      <c r="N76" s="28"/>
      <c r="O76" s="92"/>
    </row>
    <row r="77" spans="2:15" x14ac:dyDescent="0.25">
      <c r="B77" s="97"/>
      <c r="C77" s="28"/>
      <c r="D77" s="28"/>
      <c r="E77" s="5"/>
      <c r="F77" s="119" t="s">
        <v>37</v>
      </c>
      <c r="G77" s="119"/>
      <c r="H77" s="19" t="s">
        <v>11</v>
      </c>
      <c r="I77" s="19" t="s">
        <v>21</v>
      </c>
      <c r="J77" s="19" t="s">
        <v>22</v>
      </c>
      <c r="K77" s="19" t="s">
        <v>23</v>
      </c>
      <c r="L77" s="5"/>
      <c r="M77" s="28"/>
      <c r="N77" s="28"/>
      <c r="O77" s="92"/>
    </row>
    <row r="78" spans="2:15" x14ac:dyDescent="0.25">
      <c r="B78" s="97"/>
      <c r="C78" s="28"/>
      <c r="D78" s="28"/>
      <c r="E78" s="5"/>
      <c r="F78" s="20" t="s">
        <v>18</v>
      </c>
      <c r="G78" s="11"/>
      <c r="H78" s="90">
        <v>207.68541600000003</v>
      </c>
      <c r="I78" s="23">
        <f>+H78/$H$82</f>
        <v>0.58776575468231662</v>
      </c>
      <c r="J78" s="91">
        <v>105.62615700000001</v>
      </c>
      <c r="K78" s="23">
        <f>+J78/H78</f>
        <v>0.50858726161108969</v>
      </c>
      <c r="L78" s="5"/>
      <c r="M78" s="28"/>
      <c r="N78" s="28"/>
      <c r="O78" s="92"/>
    </row>
    <row r="79" spans="2:15" x14ac:dyDescent="0.25">
      <c r="B79" s="97"/>
      <c r="C79" s="28"/>
      <c r="D79" s="28"/>
      <c r="E79" s="5"/>
      <c r="F79" s="20" t="s">
        <v>19</v>
      </c>
      <c r="G79" s="11"/>
      <c r="H79" s="91">
        <v>111.94293400000001</v>
      </c>
      <c r="I79" s="23">
        <f>+H79/$H$82</f>
        <v>0.31680714202803129</v>
      </c>
      <c r="J79" s="91">
        <v>23.949009</v>
      </c>
      <c r="K79" s="23">
        <f t="shared" ref="K79:K82" si="14">+J79/H79</f>
        <v>0.21393944346679353</v>
      </c>
      <c r="L79" s="5"/>
      <c r="M79" s="28"/>
      <c r="N79" s="28"/>
      <c r="O79" s="92"/>
    </row>
    <row r="80" spans="2:15" x14ac:dyDescent="0.25">
      <c r="B80" s="97"/>
      <c r="C80" s="28"/>
      <c r="D80" s="28"/>
      <c r="E80" s="5"/>
      <c r="F80" s="20" t="s">
        <v>28</v>
      </c>
      <c r="G80" s="11"/>
      <c r="H80" s="91">
        <v>33.718904999999999</v>
      </c>
      <c r="I80" s="23">
        <f>+H80/$H$82</f>
        <v>9.5427103289651968E-2</v>
      </c>
      <c r="J80" s="91">
        <v>0.24979099999999999</v>
      </c>
      <c r="K80" s="23">
        <f t="shared" si="14"/>
        <v>7.4080400890835568E-3</v>
      </c>
      <c r="L80" s="5"/>
      <c r="M80" s="28"/>
      <c r="N80" s="28"/>
      <c r="O80" s="92"/>
    </row>
    <row r="81" spans="2:15" x14ac:dyDescent="0.25">
      <c r="B81" s="97"/>
      <c r="C81" s="28"/>
      <c r="D81" s="28"/>
      <c r="E81" s="5"/>
      <c r="F81" s="20" t="s">
        <v>20</v>
      </c>
      <c r="G81" s="11"/>
      <c r="H81" s="91"/>
      <c r="I81" s="23">
        <f>+H81/$H$82</f>
        <v>0</v>
      </c>
      <c r="J81" s="91"/>
      <c r="K81" s="23" t="e">
        <f t="shared" si="14"/>
        <v>#DIV/0!</v>
      </c>
      <c r="L81" s="5"/>
      <c r="M81" s="28"/>
      <c r="N81" s="28"/>
      <c r="O81" s="92"/>
    </row>
    <row r="82" spans="2:15" x14ac:dyDescent="0.25">
      <c r="B82" s="97"/>
      <c r="C82" s="28"/>
      <c r="D82" s="28"/>
      <c r="E82" s="5"/>
      <c r="F82" s="21" t="s">
        <v>0</v>
      </c>
      <c r="G82" s="13"/>
      <c r="H82" s="89">
        <f>SUM(H78:H81)</f>
        <v>353.34725500000008</v>
      </c>
      <c r="I82" s="22">
        <f>+H82/$H$82</f>
        <v>1</v>
      </c>
      <c r="J82" s="89">
        <f>SUM(J78:J81)</f>
        <v>129.82495699999998</v>
      </c>
      <c r="K82" s="22">
        <f t="shared" si="14"/>
        <v>0.36741464710119215</v>
      </c>
      <c r="L82" s="5"/>
      <c r="M82" s="28"/>
      <c r="N82" s="28"/>
      <c r="O82" s="92"/>
    </row>
    <row r="83" spans="2:15" x14ac:dyDescent="0.25">
      <c r="B83" s="97"/>
      <c r="C83" s="28"/>
      <c r="D83" s="3"/>
      <c r="E83" s="5"/>
      <c r="F83" s="118" t="s">
        <v>77</v>
      </c>
      <c r="G83" s="118"/>
      <c r="H83" s="118"/>
      <c r="I83" s="118"/>
      <c r="J83" s="118"/>
      <c r="K83" s="118"/>
      <c r="L83" s="5"/>
      <c r="M83" s="3"/>
      <c r="N83" s="28"/>
      <c r="O83" s="92"/>
    </row>
    <row r="84" spans="2:15" x14ac:dyDescent="0.25">
      <c r="B84" s="97"/>
      <c r="C84" s="28"/>
      <c r="D84" s="28"/>
      <c r="E84" s="5"/>
      <c r="F84" s="5"/>
      <c r="G84" s="5"/>
      <c r="H84" s="5"/>
      <c r="I84" s="5"/>
      <c r="J84" s="5"/>
      <c r="K84" s="5"/>
      <c r="L84" s="5"/>
      <c r="M84" s="28"/>
      <c r="N84" s="28"/>
      <c r="O84" s="92"/>
    </row>
    <row r="85" spans="2:15" ht="15" customHeight="1" x14ac:dyDescent="0.25">
      <c r="B85" s="97"/>
      <c r="C85" s="113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58.1%, del mismo modo para proyectos SANEAMIENTO se tiene un nivel de avance de 28.0%. Cabe destacar que solo estos dos sectores concentran el 65.2% del presupuesto de esta región. 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92"/>
    </row>
    <row r="86" spans="2:15" x14ac:dyDescent="0.25">
      <c r="B86" s="97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92"/>
    </row>
    <row r="87" spans="2:15" x14ac:dyDescent="0.25">
      <c r="B87" s="97"/>
      <c r="C87" s="28"/>
      <c r="D87" s="5"/>
      <c r="E87" s="5"/>
      <c r="F87" s="5"/>
      <c r="G87" s="5"/>
      <c r="H87" s="28"/>
      <c r="I87" s="28"/>
      <c r="J87" s="28"/>
      <c r="K87" s="28"/>
      <c r="L87" s="28"/>
      <c r="M87" s="28"/>
      <c r="N87" s="28"/>
      <c r="O87" s="92"/>
    </row>
    <row r="88" spans="2:15" x14ac:dyDescent="0.25">
      <c r="B88" s="97"/>
      <c r="C88" s="28"/>
      <c r="D88" s="5"/>
      <c r="E88" s="114" t="s">
        <v>84</v>
      </c>
      <c r="F88" s="114"/>
      <c r="G88" s="114"/>
      <c r="H88" s="114"/>
      <c r="I88" s="114"/>
      <c r="J88" s="114"/>
      <c r="K88" s="114"/>
      <c r="L88" s="114"/>
      <c r="M88" s="28"/>
      <c r="N88" s="28"/>
      <c r="O88" s="92"/>
    </row>
    <row r="89" spans="2:15" x14ac:dyDescent="0.25">
      <c r="B89" s="97"/>
      <c r="C89" s="28"/>
      <c r="D89" s="5"/>
      <c r="E89" s="5"/>
      <c r="F89" s="115" t="s">
        <v>1</v>
      </c>
      <c r="G89" s="115"/>
      <c r="H89" s="115"/>
      <c r="I89" s="115"/>
      <c r="J89" s="115"/>
      <c r="K89" s="115"/>
      <c r="L89" s="5"/>
      <c r="M89" s="28"/>
      <c r="N89" s="28"/>
      <c r="O89" s="92"/>
    </row>
    <row r="90" spans="2:15" x14ac:dyDescent="0.25">
      <c r="B90" s="97"/>
      <c r="C90" s="28"/>
      <c r="D90" s="5"/>
      <c r="E90" s="28"/>
      <c r="F90" s="116" t="s">
        <v>27</v>
      </c>
      <c r="G90" s="117"/>
      <c r="H90" s="25" t="s">
        <v>25</v>
      </c>
      <c r="I90" s="25" t="s">
        <v>3</v>
      </c>
      <c r="J90" s="19" t="s">
        <v>26</v>
      </c>
      <c r="K90" s="19" t="s">
        <v>23</v>
      </c>
      <c r="L90" s="5"/>
      <c r="M90" s="28"/>
      <c r="N90" s="28"/>
      <c r="O90" s="92"/>
    </row>
    <row r="91" spans="2:15" x14ac:dyDescent="0.25">
      <c r="B91" s="97"/>
      <c r="C91" s="28"/>
      <c r="D91" s="5"/>
      <c r="E91" s="28"/>
      <c r="F91" s="20" t="s">
        <v>54</v>
      </c>
      <c r="G91" s="26"/>
      <c r="H91" s="91">
        <v>164.247938</v>
      </c>
      <c r="I91" s="23">
        <f t="shared" ref="I91:I98" si="15">+H91/$H$99</f>
        <v>0.46483433980546973</v>
      </c>
      <c r="J91" s="91">
        <v>95.434864000000005</v>
      </c>
      <c r="K91" s="23">
        <f>+J91/H91</f>
        <v>0.58104147401838313</v>
      </c>
      <c r="L91" s="5"/>
      <c r="M91" s="28"/>
      <c r="N91" s="28"/>
      <c r="O91" s="92"/>
    </row>
    <row r="92" spans="2:15" x14ac:dyDescent="0.25">
      <c r="B92" s="97"/>
      <c r="C92" s="28"/>
      <c r="D92" s="5"/>
      <c r="E92" s="28"/>
      <c r="F92" s="20" t="s">
        <v>55</v>
      </c>
      <c r="G92" s="26"/>
      <c r="H92" s="91">
        <v>66.200976999999995</v>
      </c>
      <c r="I92" s="23">
        <f t="shared" si="15"/>
        <v>0.18735387374100296</v>
      </c>
      <c r="J92" s="91">
        <v>18.561430000000001</v>
      </c>
      <c r="K92" s="23">
        <f t="shared" ref="K92:K99" si="16">+J92/H92</f>
        <v>0.28038000103835331</v>
      </c>
      <c r="L92" s="5"/>
      <c r="M92" s="28"/>
      <c r="N92" s="28"/>
      <c r="O92" s="92"/>
    </row>
    <row r="93" spans="2:15" x14ac:dyDescent="0.25">
      <c r="B93" s="97"/>
      <c r="C93" s="28"/>
      <c r="D93" s="5"/>
      <c r="E93" s="28"/>
      <c r="F93" s="20" t="s">
        <v>56</v>
      </c>
      <c r="G93" s="26"/>
      <c r="H93" s="91">
        <v>38.643334000000003</v>
      </c>
      <c r="I93" s="23">
        <f t="shared" si="15"/>
        <v>0.10936361738539611</v>
      </c>
      <c r="J93" s="91">
        <v>5.3866069999999997</v>
      </c>
      <c r="K93" s="23">
        <f t="shared" si="16"/>
        <v>0.13939291573547974</v>
      </c>
      <c r="L93" s="5"/>
      <c r="M93" s="28"/>
      <c r="N93" s="28"/>
      <c r="O93" s="92"/>
    </row>
    <row r="94" spans="2:15" x14ac:dyDescent="0.25">
      <c r="B94" s="52"/>
      <c r="C94" s="57"/>
      <c r="D94" s="47"/>
      <c r="E94" s="28"/>
      <c r="F94" s="20" t="s">
        <v>64</v>
      </c>
      <c r="G94" s="26"/>
      <c r="H94" s="91">
        <v>25.428802000000001</v>
      </c>
      <c r="I94" s="23">
        <f t="shared" si="15"/>
        <v>7.1965472039679484E-2</v>
      </c>
      <c r="J94" s="91">
        <v>1.5529999999999999E-3</v>
      </c>
      <c r="K94" s="23">
        <f t="shared" si="16"/>
        <v>6.1072479938299878E-5</v>
      </c>
      <c r="L94" s="5"/>
      <c r="M94" s="57"/>
      <c r="N94" s="57"/>
      <c r="O94" s="58"/>
    </row>
    <row r="95" spans="2:15" x14ac:dyDescent="0.25">
      <c r="B95" s="52"/>
      <c r="C95" s="57"/>
      <c r="D95" s="47"/>
      <c r="E95" s="28"/>
      <c r="F95" s="20" t="s">
        <v>57</v>
      </c>
      <c r="G95" s="26"/>
      <c r="H95" s="91">
        <v>19.797466</v>
      </c>
      <c r="I95" s="23">
        <f t="shared" si="15"/>
        <v>5.6028356580837158E-2</v>
      </c>
      <c r="J95" s="91">
        <v>4.0775540000000001</v>
      </c>
      <c r="K95" s="23">
        <f t="shared" si="16"/>
        <v>0.2059634298652161</v>
      </c>
      <c r="L95" s="5"/>
      <c r="M95" s="57"/>
      <c r="N95" s="57"/>
      <c r="O95" s="58"/>
    </row>
    <row r="96" spans="2:15" x14ac:dyDescent="0.25">
      <c r="B96" s="52"/>
      <c r="C96" s="57"/>
      <c r="D96" s="47"/>
      <c r="E96" s="28"/>
      <c r="F96" s="20" t="s">
        <v>59</v>
      </c>
      <c r="G96" s="26"/>
      <c r="H96" s="91">
        <v>14.829884</v>
      </c>
      <c r="I96" s="23">
        <f t="shared" si="15"/>
        <v>4.1969716164909777E-2</v>
      </c>
      <c r="J96" s="91">
        <v>5.3897830000000004</v>
      </c>
      <c r="K96" s="23">
        <f t="shared" si="16"/>
        <v>0.36344067155211734</v>
      </c>
      <c r="L96" s="5"/>
      <c r="M96" s="57"/>
      <c r="N96" s="57"/>
      <c r="O96" s="58"/>
    </row>
    <row r="97" spans="2:15" x14ac:dyDescent="0.25">
      <c r="B97" s="52"/>
      <c r="C97" s="57"/>
      <c r="D97" s="47"/>
      <c r="E97" s="28"/>
      <c r="F97" s="20" t="s">
        <v>66</v>
      </c>
      <c r="G97" s="26"/>
      <c r="H97" s="91">
        <v>8.2901030000000002</v>
      </c>
      <c r="I97" s="23">
        <f t="shared" si="15"/>
        <v>2.3461631249972491E-2</v>
      </c>
      <c r="J97" s="91">
        <v>0.24823799999999999</v>
      </c>
      <c r="K97" s="23">
        <f t="shared" si="16"/>
        <v>2.994389816387082E-2</v>
      </c>
      <c r="L97" s="5"/>
      <c r="M97" s="57"/>
      <c r="N97" s="57"/>
      <c r="O97" s="58"/>
    </row>
    <row r="98" spans="2:15" x14ac:dyDescent="0.25">
      <c r="B98" s="52"/>
      <c r="C98" s="57"/>
      <c r="D98" s="47"/>
      <c r="E98" s="57"/>
      <c r="F98" s="20" t="s">
        <v>61</v>
      </c>
      <c r="G98" s="26"/>
      <c r="H98" s="91">
        <f>+H82-SUM(H91:H97)</f>
        <v>15.908751000000109</v>
      </c>
      <c r="I98" s="23">
        <f t="shared" si="15"/>
        <v>4.5022993032732363E-2</v>
      </c>
      <c r="J98" s="91">
        <f>+J82-SUM(J91:J97)</f>
        <v>0.72492799999997715</v>
      </c>
      <c r="K98" s="23">
        <f t="shared" si="16"/>
        <v>4.5567876447369891E-2</v>
      </c>
      <c r="L98" s="47"/>
      <c r="M98" s="57"/>
      <c r="N98" s="57"/>
      <c r="O98" s="58"/>
    </row>
    <row r="99" spans="2:15" x14ac:dyDescent="0.25">
      <c r="B99" s="52"/>
      <c r="C99" s="57"/>
      <c r="D99" s="47"/>
      <c r="E99" s="28"/>
      <c r="F99" s="21" t="s">
        <v>0</v>
      </c>
      <c r="G99" s="27"/>
      <c r="H99" s="89">
        <f>SUM(H91:H98)</f>
        <v>353.34725500000008</v>
      </c>
      <c r="I99" s="22">
        <f>SUM(I91:I98)</f>
        <v>1</v>
      </c>
      <c r="J99" s="89">
        <f>SUM(J91:J98)</f>
        <v>129.82495699999998</v>
      </c>
      <c r="K99" s="22">
        <f t="shared" si="16"/>
        <v>0.36741464710119215</v>
      </c>
      <c r="L99" s="47"/>
      <c r="M99" s="57"/>
      <c r="N99" s="57"/>
      <c r="O99" s="58"/>
    </row>
    <row r="100" spans="2:15" x14ac:dyDescent="0.25">
      <c r="B100" s="52"/>
      <c r="C100" s="57"/>
      <c r="E100" s="5"/>
      <c r="F100" s="118" t="s">
        <v>77</v>
      </c>
      <c r="G100" s="118"/>
      <c r="H100" s="118"/>
      <c r="I100" s="118"/>
      <c r="J100" s="118"/>
      <c r="K100" s="118"/>
      <c r="L100" s="47"/>
      <c r="N100" s="57"/>
      <c r="O100" s="58"/>
    </row>
    <row r="101" spans="2:15" x14ac:dyDescent="0.25">
      <c r="B101" s="52"/>
      <c r="C101" s="57"/>
      <c r="D101" s="47"/>
      <c r="E101" s="47"/>
      <c r="F101" s="61"/>
      <c r="G101" s="61"/>
      <c r="H101" s="47"/>
      <c r="I101" s="47"/>
      <c r="J101" s="47"/>
      <c r="K101" s="47"/>
      <c r="L101" s="47"/>
      <c r="M101" s="57"/>
      <c r="N101" s="57"/>
      <c r="O101" s="58"/>
    </row>
    <row r="102" spans="2:15" ht="15" customHeight="1" x14ac:dyDescent="0.25">
      <c r="B102" s="52"/>
      <c r="C102" s="113" t="str">
        <f>+CONCATENATE("Al 06 de junio 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06 de junio  de los 211  proyectos presupuestados para el 2018, 129 no cuentan con ningún avance en ejecución del gasto, mientras que 50 (23.7% de proyectos) no superan el 50,0% de ejecución, 28 proyectos (13.3% del total) tienen un nivel de ejecución mayor al 50,0% pero no culminan al 100% y 4 proyectos por S/ 0.2 millones se han ejecutado al 100,0%.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58"/>
    </row>
    <row r="103" spans="2:15" x14ac:dyDescent="0.25">
      <c r="B103" s="5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58"/>
    </row>
    <row r="104" spans="2:15" x14ac:dyDescent="0.25">
      <c r="B104" s="52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8"/>
    </row>
    <row r="105" spans="2:15" x14ac:dyDescent="0.25">
      <c r="B105" s="52"/>
      <c r="C105" s="57"/>
      <c r="D105" s="57"/>
      <c r="E105" s="114" t="s">
        <v>89</v>
      </c>
      <c r="F105" s="114"/>
      <c r="G105" s="114"/>
      <c r="H105" s="114"/>
      <c r="I105" s="114"/>
      <c r="J105" s="114"/>
      <c r="K105" s="114"/>
      <c r="L105" s="114"/>
      <c r="M105" s="57"/>
      <c r="N105" s="57"/>
      <c r="O105" s="58"/>
    </row>
    <row r="106" spans="2:15" x14ac:dyDescent="0.25">
      <c r="B106" s="52"/>
      <c r="C106" s="57"/>
      <c r="D106" s="57"/>
      <c r="E106" s="5"/>
      <c r="F106" s="115" t="s">
        <v>38</v>
      </c>
      <c r="G106" s="115"/>
      <c r="H106" s="115"/>
      <c r="I106" s="115"/>
      <c r="J106" s="115"/>
      <c r="K106" s="115"/>
      <c r="L106" s="5"/>
      <c r="M106" s="57"/>
      <c r="N106" s="57"/>
      <c r="O106" s="58"/>
    </row>
    <row r="107" spans="2:15" x14ac:dyDescent="0.25">
      <c r="B107" s="52"/>
      <c r="C107" s="57"/>
      <c r="D107" s="57"/>
      <c r="E107" s="28"/>
      <c r="F107" s="31" t="s">
        <v>30</v>
      </c>
      <c r="G107" s="19" t="s">
        <v>23</v>
      </c>
      <c r="H107" s="19" t="s">
        <v>25</v>
      </c>
      <c r="I107" s="19" t="s">
        <v>12</v>
      </c>
      <c r="J107" s="19" t="s">
        <v>29</v>
      </c>
      <c r="K107" s="19" t="s">
        <v>3</v>
      </c>
      <c r="L107" s="28"/>
      <c r="M107" s="57"/>
      <c r="N107" s="57"/>
      <c r="O107" s="58"/>
    </row>
    <row r="108" spans="2:15" x14ac:dyDescent="0.25">
      <c r="B108" s="52"/>
      <c r="C108" s="57"/>
      <c r="D108" s="57"/>
      <c r="E108" s="28"/>
      <c r="F108" s="32" t="s">
        <v>31</v>
      </c>
      <c r="G108" s="23">
        <f>+I108/H108</f>
        <v>0</v>
      </c>
      <c r="H108" s="91">
        <v>76.129927000000023</v>
      </c>
      <c r="I108" s="91">
        <v>0</v>
      </c>
      <c r="J108" s="32">
        <v>129</v>
      </c>
      <c r="K108" s="23">
        <f>+J108/$J$112</f>
        <v>0.61137440758293837</v>
      </c>
      <c r="L108" s="28"/>
      <c r="M108" s="57"/>
      <c r="N108" s="57"/>
      <c r="O108" s="58"/>
    </row>
    <row r="109" spans="2:15" x14ac:dyDescent="0.25">
      <c r="B109" s="52"/>
      <c r="C109" s="57"/>
      <c r="D109" s="57"/>
      <c r="E109" s="28"/>
      <c r="F109" s="32" t="s">
        <v>32</v>
      </c>
      <c r="G109" s="23">
        <f t="shared" ref="G109:G112" si="17">+I109/H109</f>
        <v>0.17869372389534294</v>
      </c>
      <c r="H109" s="91">
        <v>90.671320999999963</v>
      </c>
      <c r="I109" s="91">
        <v>16.202396000000004</v>
      </c>
      <c r="J109" s="32">
        <v>50</v>
      </c>
      <c r="K109" s="23">
        <f>+J109/$J$112</f>
        <v>0.23696682464454977</v>
      </c>
      <c r="L109" s="28"/>
      <c r="M109" s="57"/>
      <c r="N109" s="57"/>
      <c r="O109" s="58"/>
    </row>
    <row r="110" spans="2:15" x14ac:dyDescent="0.25">
      <c r="B110" s="52"/>
      <c r="C110" s="57"/>
      <c r="D110" s="57"/>
      <c r="E110" s="28"/>
      <c r="F110" s="32" t="s">
        <v>33</v>
      </c>
      <c r="G110" s="23">
        <f t="shared" si="17"/>
        <v>0.60876224314619443</v>
      </c>
      <c r="H110" s="91">
        <v>186.39163200000002</v>
      </c>
      <c r="I110" s="91">
        <v>113.468188</v>
      </c>
      <c r="J110" s="32">
        <v>28</v>
      </c>
      <c r="K110" s="23">
        <f>+J110/$J$112</f>
        <v>0.13270142180094788</v>
      </c>
      <c r="L110" s="28"/>
      <c r="M110" s="57"/>
      <c r="N110" s="57"/>
      <c r="O110" s="58"/>
    </row>
    <row r="111" spans="2:15" x14ac:dyDescent="0.25">
      <c r="B111" s="52"/>
      <c r="C111" s="57"/>
      <c r="D111" s="57"/>
      <c r="E111" s="28"/>
      <c r="F111" s="32" t="s">
        <v>34</v>
      </c>
      <c r="G111" s="23">
        <f t="shared" si="17"/>
        <v>1</v>
      </c>
      <c r="H111" s="91">
        <v>0.15437499999999998</v>
      </c>
      <c r="I111" s="91">
        <v>0.15437499999999998</v>
      </c>
      <c r="J111" s="32">
        <v>4</v>
      </c>
      <c r="K111" s="23">
        <f>+J111/$J$112</f>
        <v>1.8957345971563982E-2</v>
      </c>
      <c r="L111" s="28"/>
      <c r="M111" s="57"/>
      <c r="N111" s="57"/>
      <c r="O111" s="58"/>
    </row>
    <row r="112" spans="2:15" x14ac:dyDescent="0.25">
      <c r="B112" s="52"/>
      <c r="C112" s="57"/>
      <c r="D112" s="57"/>
      <c r="E112" s="28"/>
      <c r="F112" s="33" t="s">
        <v>0</v>
      </c>
      <c r="G112" s="22">
        <f t="shared" si="17"/>
        <v>0.36741465276134655</v>
      </c>
      <c r="H112" s="89">
        <f t="shared" ref="H112:J112" si="18">SUM(H108:H111)</f>
        <v>353.34725500000002</v>
      </c>
      <c r="I112" s="89">
        <f t="shared" si="18"/>
        <v>129.82495899999998</v>
      </c>
      <c r="J112" s="33">
        <f t="shared" si="18"/>
        <v>211</v>
      </c>
      <c r="K112" s="22">
        <f>+J112/$J$112</f>
        <v>1</v>
      </c>
      <c r="L112" s="28"/>
      <c r="M112" s="57"/>
      <c r="N112" s="57"/>
      <c r="O112" s="58"/>
    </row>
    <row r="113" spans="2:15" x14ac:dyDescent="0.25">
      <c r="B113" s="52"/>
      <c r="C113" s="57"/>
      <c r="E113" s="47"/>
      <c r="F113" s="118" t="s">
        <v>77</v>
      </c>
      <c r="G113" s="118"/>
      <c r="H113" s="118"/>
      <c r="I113" s="118"/>
      <c r="J113" s="118"/>
      <c r="K113" s="118"/>
      <c r="L113" s="47"/>
      <c r="N113" s="57"/>
      <c r="O113" s="58"/>
    </row>
    <row r="114" spans="2:15" x14ac:dyDescent="0.25">
      <c r="B114" s="52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8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52"/>
      <c r="C119" s="112" t="s">
        <v>35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53"/>
    </row>
    <row r="120" spans="2:15" x14ac:dyDescent="0.25">
      <c r="B120" s="52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5"/>
    </row>
    <row r="121" spans="2:15" ht="15" customHeight="1" x14ac:dyDescent="0.25">
      <c r="B121" s="52"/>
      <c r="C121" s="113" t="str">
        <f>+CONCATENATE("El avance del presupuesto del Gobierno Regional para proyectos productivos se encuentra al " &amp; FIXED(K127*100,1) &amp; "%, mientras que para los proyectos del tipo social se registra un avance del " &amp; FIXED(K128*100,1) &amp;"% al 06 de junio 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9.5%, mientras que para los proyectos del tipo social se registra un avance del 19.7% al 06 de junio del 2018. Cabe resaltar que estos dos tipos de proyectos absorben el 88.7% del presupuesto total del Gobierno Regional en esta región.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55"/>
    </row>
    <row r="122" spans="2:15" x14ac:dyDescent="0.25">
      <c r="B122" s="5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58"/>
    </row>
    <row r="123" spans="2:15" x14ac:dyDescent="0.25">
      <c r="B123" s="52"/>
      <c r="C123" s="57"/>
      <c r="D123" s="57"/>
      <c r="E123" s="47"/>
      <c r="F123" s="47"/>
      <c r="G123" s="47"/>
      <c r="H123" s="47"/>
      <c r="I123" s="47"/>
      <c r="J123" s="47"/>
      <c r="K123" s="47"/>
      <c r="L123" s="47"/>
      <c r="M123" s="57"/>
      <c r="N123" s="57"/>
      <c r="O123" s="58"/>
    </row>
    <row r="124" spans="2:15" x14ac:dyDescent="0.25">
      <c r="B124" s="52"/>
      <c r="C124" s="57"/>
      <c r="D124" s="57"/>
      <c r="E124" s="128" t="s">
        <v>82</v>
      </c>
      <c r="F124" s="128"/>
      <c r="G124" s="128"/>
      <c r="H124" s="128"/>
      <c r="I124" s="128"/>
      <c r="J124" s="128"/>
      <c r="K124" s="128"/>
      <c r="L124" s="128"/>
      <c r="M124" s="57"/>
      <c r="N124" s="57"/>
      <c r="O124" s="58"/>
    </row>
    <row r="125" spans="2:15" x14ac:dyDescent="0.25">
      <c r="B125" s="52"/>
      <c r="C125" s="57"/>
      <c r="D125" s="57"/>
      <c r="E125" s="5"/>
      <c r="F125" s="115" t="s">
        <v>1</v>
      </c>
      <c r="G125" s="115"/>
      <c r="H125" s="115"/>
      <c r="I125" s="115"/>
      <c r="J125" s="115"/>
      <c r="K125" s="115"/>
      <c r="L125" s="5"/>
      <c r="M125" s="57"/>
      <c r="N125" s="57"/>
      <c r="O125" s="58"/>
    </row>
    <row r="126" spans="2:15" x14ac:dyDescent="0.25">
      <c r="B126" s="52"/>
      <c r="C126" s="57"/>
      <c r="D126" s="57"/>
      <c r="E126" s="5"/>
      <c r="F126" s="119" t="s">
        <v>37</v>
      </c>
      <c r="G126" s="119"/>
      <c r="H126" s="19" t="s">
        <v>11</v>
      </c>
      <c r="I126" s="19" t="s">
        <v>21</v>
      </c>
      <c r="J126" s="19" t="s">
        <v>22</v>
      </c>
      <c r="K126" s="19" t="s">
        <v>23</v>
      </c>
      <c r="L126" s="5"/>
      <c r="M126" s="57"/>
      <c r="N126" s="57"/>
      <c r="O126" s="58"/>
    </row>
    <row r="127" spans="2:15" ht="15" customHeight="1" x14ac:dyDescent="0.25">
      <c r="B127" s="52"/>
      <c r="C127" s="57"/>
      <c r="D127" s="57"/>
      <c r="E127" s="5"/>
      <c r="F127" s="20" t="s">
        <v>18</v>
      </c>
      <c r="G127" s="11"/>
      <c r="H127" s="90">
        <v>112.42838600000002</v>
      </c>
      <c r="I127" s="23">
        <f>+H127/H$131</f>
        <v>0.26747744304623317</v>
      </c>
      <c r="J127" s="91">
        <v>10.721189999999998</v>
      </c>
      <c r="K127" s="23">
        <f>+J127/H127</f>
        <v>9.5360169984117685E-2</v>
      </c>
      <c r="L127" s="5"/>
      <c r="M127" s="57"/>
      <c r="N127" s="57"/>
      <c r="O127" s="58"/>
    </row>
    <row r="128" spans="2:15" x14ac:dyDescent="0.25">
      <c r="B128" s="52"/>
      <c r="C128" s="57"/>
      <c r="D128" s="57"/>
      <c r="E128" s="5"/>
      <c r="F128" s="20" t="s">
        <v>19</v>
      </c>
      <c r="G128" s="11"/>
      <c r="H128" s="91">
        <v>260.53933500000005</v>
      </c>
      <c r="I128" s="23">
        <f t="shared" ref="I128:I130" si="19">+H128/H$131</f>
        <v>0.61984697653460896</v>
      </c>
      <c r="J128" s="91">
        <v>51.338526999999999</v>
      </c>
      <c r="K128" s="23">
        <f t="shared" ref="K128:K131" si="20">+J128/H128</f>
        <v>0.19704712534097774</v>
      </c>
      <c r="L128" s="5"/>
      <c r="M128" s="57"/>
      <c r="N128" s="57"/>
      <c r="O128" s="58"/>
    </row>
    <row r="129" spans="2:15" x14ac:dyDescent="0.25">
      <c r="B129" s="52"/>
      <c r="C129" s="57"/>
      <c r="D129" s="57"/>
      <c r="E129" s="5"/>
      <c r="F129" s="20" t="s">
        <v>28</v>
      </c>
      <c r="G129" s="11"/>
      <c r="H129" s="91">
        <v>4.2500000000000003E-2</v>
      </c>
      <c r="I129" s="23">
        <f t="shared" si="19"/>
        <v>1.0111139841022807E-4</v>
      </c>
      <c r="J129" s="91">
        <v>3.4150000000000001E-3</v>
      </c>
      <c r="K129" s="23">
        <f t="shared" si="20"/>
        <v>8.0352941176470585E-2</v>
      </c>
      <c r="L129" s="5"/>
      <c r="M129" s="57"/>
      <c r="N129" s="57"/>
      <c r="O129" s="58"/>
    </row>
    <row r="130" spans="2:15" x14ac:dyDescent="0.25">
      <c r="B130" s="52"/>
      <c r="C130" s="57"/>
      <c r="D130" s="57"/>
      <c r="E130" s="5"/>
      <c r="F130" s="20" t="s">
        <v>20</v>
      </c>
      <c r="G130" s="11"/>
      <c r="H130" s="91">
        <v>47.318255000000001</v>
      </c>
      <c r="I130" s="23">
        <f t="shared" si="19"/>
        <v>0.11257446902074744</v>
      </c>
      <c r="J130" s="91">
        <v>15.954037</v>
      </c>
      <c r="K130" s="23">
        <f t="shared" si="20"/>
        <v>0.33716452561490273</v>
      </c>
      <c r="L130" s="5"/>
      <c r="M130" s="57"/>
      <c r="N130" s="57"/>
      <c r="O130" s="58"/>
    </row>
    <row r="131" spans="2:15" x14ac:dyDescent="0.25">
      <c r="B131" s="52"/>
      <c r="C131" s="57"/>
      <c r="D131" s="57"/>
      <c r="E131" s="5"/>
      <c r="F131" s="21" t="s">
        <v>0</v>
      </c>
      <c r="G131" s="13"/>
      <c r="H131" s="89">
        <f>SUM(H127:H130)</f>
        <v>420.32847600000014</v>
      </c>
      <c r="I131" s="22">
        <f>SUM(I127:I130)</f>
        <v>0.99999999999999967</v>
      </c>
      <c r="J131" s="89">
        <f>SUM(J127:J130)</f>
        <v>78.017168999999996</v>
      </c>
      <c r="K131" s="22">
        <f t="shared" si="20"/>
        <v>0.18561000135522573</v>
      </c>
      <c r="L131" s="5"/>
      <c r="M131" s="57"/>
      <c r="N131" s="57"/>
      <c r="O131" s="58"/>
    </row>
    <row r="132" spans="2:15" x14ac:dyDescent="0.25">
      <c r="B132" s="52"/>
      <c r="C132" s="57"/>
      <c r="E132" s="47"/>
      <c r="F132" s="118" t="s">
        <v>77</v>
      </c>
      <c r="G132" s="118"/>
      <c r="H132" s="118"/>
      <c r="I132" s="118"/>
      <c r="J132" s="118"/>
      <c r="K132" s="118"/>
      <c r="L132" s="47"/>
      <c r="N132" s="57"/>
      <c r="O132" s="58"/>
    </row>
    <row r="133" spans="2:15" x14ac:dyDescent="0.25">
      <c r="B133" s="52"/>
      <c r="C133" s="57"/>
      <c r="D133" s="57"/>
      <c r="E133" s="47"/>
      <c r="F133" s="47"/>
      <c r="G133" s="47"/>
      <c r="H133" s="47"/>
      <c r="I133" s="47"/>
      <c r="J133" s="47"/>
      <c r="K133" s="47"/>
      <c r="L133" s="47"/>
      <c r="M133" s="57"/>
      <c r="N133" s="57"/>
      <c r="O133" s="58"/>
    </row>
    <row r="134" spans="2:15" ht="15" customHeight="1" x14ac:dyDescent="0.25">
      <c r="B134" s="52"/>
      <c r="C134" s="113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SALUD cuenta con el mayor presupuesto en esta región, con un nivel de ejecución del 20.4%, del mismo modo para proyectos EDUCACION se tiene un nivel de avance de 14.6%. Cabe destacar que solo estos dos sectores concentran el 52.9% del presupuesto de esta región. 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58"/>
    </row>
    <row r="135" spans="2:15" x14ac:dyDescent="0.25">
      <c r="B135" s="5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58"/>
    </row>
    <row r="136" spans="2:15" x14ac:dyDescent="0.25">
      <c r="B136" s="52"/>
      <c r="C136" s="57"/>
      <c r="D136" s="47"/>
      <c r="E136" s="47"/>
      <c r="F136" s="47"/>
      <c r="G136" s="47"/>
      <c r="H136" s="57"/>
      <c r="I136" s="57"/>
      <c r="J136" s="57"/>
      <c r="K136" s="57"/>
      <c r="L136" s="57"/>
      <c r="M136" s="57"/>
      <c r="N136" s="57"/>
      <c r="O136" s="58"/>
    </row>
    <row r="137" spans="2:15" x14ac:dyDescent="0.25">
      <c r="B137" s="52"/>
      <c r="C137" s="57"/>
      <c r="D137" s="47"/>
      <c r="E137" s="114" t="s">
        <v>85</v>
      </c>
      <c r="F137" s="114"/>
      <c r="G137" s="114"/>
      <c r="H137" s="114"/>
      <c r="I137" s="114"/>
      <c r="J137" s="114"/>
      <c r="K137" s="114"/>
      <c r="L137" s="114"/>
      <c r="M137" s="57"/>
      <c r="N137" s="57"/>
      <c r="O137" s="58"/>
    </row>
    <row r="138" spans="2:15" x14ac:dyDescent="0.25">
      <c r="B138" s="52"/>
      <c r="C138" s="57"/>
      <c r="D138" s="47"/>
      <c r="E138" s="5"/>
      <c r="F138" s="115" t="s">
        <v>1</v>
      </c>
      <c r="G138" s="115"/>
      <c r="H138" s="115"/>
      <c r="I138" s="115"/>
      <c r="J138" s="115"/>
      <c r="K138" s="115"/>
      <c r="L138" s="5"/>
      <c r="M138" s="57"/>
      <c r="N138" s="57"/>
      <c r="O138" s="58"/>
    </row>
    <row r="139" spans="2:15" x14ac:dyDescent="0.25">
      <c r="B139" s="52"/>
      <c r="C139" s="57"/>
      <c r="D139" s="47"/>
      <c r="E139" s="28"/>
      <c r="F139" s="119" t="s">
        <v>27</v>
      </c>
      <c r="G139" s="119"/>
      <c r="H139" s="19" t="s">
        <v>25</v>
      </c>
      <c r="I139" s="19" t="s">
        <v>3</v>
      </c>
      <c r="J139" s="19" t="s">
        <v>26</v>
      </c>
      <c r="K139" s="19" t="s">
        <v>23</v>
      </c>
      <c r="L139" s="5"/>
      <c r="M139" s="57"/>
      <c r="N139" s="57"/>
      <c r="O139" s="58"/>
    </row>
    <row r="140" spans="2:15" x14ac:dyDescent="0.25">
      <c r="B140" s="52"/>
      <c r="C140" s="57"/>
      <c r="D140" s="47"/>
      <c r="E140" s="57"/>
      <c r="F140" s="20" t="s">
        <v>62</v>
      </c>
      <c r="G140" s="26"/>
      <c r="H140" s="91">
        <v>112.100115</v>
      </c>
      <c r="I140" s="23">
        <f>+H140/H$148</f>
        <v>0.26669645622582078</v>
      </c>
      <c r="J140" s="91">
        <v>22.842995999999999</v>
      </c>
      <c r="K140" s="23">
        <f>+J140/H140</f>
        <v>0.20377317186516714</v>
      </c>
      <c r="L140" s="47"/>
      <c r="M140" s="57"/>
      <c r="N140" s="57"/>
      <c r="O140" s="58"/>
    </row>
    <row r="141" spans="2:15" x14ac:dyDescent="0.25">
      <c r="B141" s="52"/>
      <c r="C141" s="57"/>
      <c r="D141" s="47"/>
      <c r="E141" s="57"/>
      <c r="F141" s="20" t="s">
        <v>56</v>
      </c>
      <c r="G141" s="26"/>
      <c r="H141" s="91">
        <v>110.267779</v>
      </c>
      <c r="I141" s="23">
        <f t="shared" ref="I141:I147" si="21">+H141/H$148</f>
        <v>0.26233716080658775</v>
      </c>
      <c r="J141" s="91">
        <v>16.044243000000002</v>
      </c>
      <c r="K141" s="23">
        <f t="shared" ref="K141:K148" si="22">+J141/H141</f>
        <v>0.14550254975209032</v>
      </c>
      <c r="L141" s="47"/>
      <c r="M141" s="57"/>
      <c r="N141" s="57"/>
      <c r="O141" s="58"/>
    </row>
    <row r="142" spans="2:15" x14ac:dyDescent="0.25">
      <c r="B142" s="52"/>
      <c r="C142" s="57"/>
      <c r="D142" s="47"/>
      <c r="E142" s="57"/>
      <c r="F142" s="20" t="s">
        <v>54</v>
      </c>
      <c r="G142" s="26"/>
      <c r="H142" s="91">
        <v>91.164856</v>
      </c>
      <c r="I142" s="23">
        <f t="shared" si="21"/>
        <v>0.21688955473004873</v>
      </c>
      <c r="J142" s="91">
        <v>5.701613</v>
      </c>
      <c r="K142" s="23">
        <f t="shared" si="22"/>
        <v>6.2541786935965765E-2</v>
      </c>
      <c r="L142" s="47"/>
      <c r="M142" s="57"/>
      <c r="N142" s="57"/>
      <c r="O142" s="58"/>
    </row>
    <row r="143" spans="2:15" x14ac:dyDescent="0.25">
      <c r="B143" s="52"/>
      <c r="C143" s="57"/>
      <c r="D143" s="47"/>
      <c r="E143" s="57"/>
      <c r="F143" s="20" t="s">
        <v>60</v>
      </c>
      <c r="G143" s="26"/>
      <c r="H143" s="91">
        <v>47.318255000000001</v>
      </c>
      <c r="I143" s="23">
        <f t="shared" si="21"/>
        <v>0.11257446902074744</v>
      </c>
      <c r="J143" s="91">
        <v>15.954037</v>
      </c>
      <c r="K143" s="23">
        <f t="shared" si="22"/>
        <v>0.33716452561490273</v>
      </c>
      <c r="L143" s="47"/>
      <c r="M143" s="57"/>
      <c r="N143" s="57"/>
      <c r="O143" s="58"/>
    </row>
    <row r="144" spans="2:15" x14ac:dyDescent="0.25">
      <c r="B144" s="52"/>
      <c r="C144" s="57"/>
      <c r="D144" s="47"/>
      <c r="E144" s="57"/>
      <c r="F144" s="20" t="s">
        <v>67</v>
      </c>
      <c r="G144" s="26"/>
      <c r="H144" s="91">
        <v>27.870747999999999</v>
      </c>
      <c r="I144" s="23">
        <f t="shared" si="21"/>
        <v>6.6307066000448639E-2</v>
      </c>
      <c r="J144" s="91">
        <v>6.8441609999999997</v>
      </c>
      <c r="K144" s="23">
        <f>+J144/H144</f>
        <v>0.24556789792652856</v>
      </c>
      <c r="L144" s="47"/>
      <c r="M144" s="57"/>
      <c r="N144" s="57"/>
      <c r="O144" s="58"/>
    </row>
    <row r="145" spans="2:15" x14ac:dyDescent="0.25">
      <c r="B145" s="52"/>
      <c r="C145" s="57"/>
      <c r="D145" s="47"/>
      <c r="E145" s="57"/>
      <c r="F145" s="20" t="s">
        <v>57</v>
      </c>
      <c r="G145" s="26"/>
      <c r="H145" s="91">
        <v>13.351195000000001</v>
      </c>
      <c r="I145" s="23">
        <f t="shared" si="21"/>
        <v>3.1763717574062232E-2</v>
      </c>
      <c r="J145" s="91">
        <v>3.410749</v>
      </c>
      <c r="K145" s="23">
        <f t="shared" si="22"/>
        <v>0.25546394910717729</v>
      </c>
      <c r="L145" s="47"/>
      <c r="M145" s="57"/>
      <c r="N145" s="57"/>
      <c r="O145" s="58"/>
    </row>
    <row r="146" spans="2:15" x14ac:dyDescent="0.25">
      <c r="B146" s="52"/>
      <c r="C146" s="57"/>
      <c r="D146" s="47"/>
      <c r="E146" s="57"/>
      <c r="F146" s="20" t="s">
        <v>55</v>
      </c>
      <c r="G146" s="26"/>
      <c r="H146" s="91">
        <v>10.300693000000001</v>
      </c>
      <c r="I146" s="23">
        <f t="shared" si="21"/>
        <v>2.4506293501751705E-2</v>
      </c>
      <c r="J146" s="91">
        <v>5.6071270000000002</v>
      </c>
      <c r="K146" s="23">
        <f t="shared" si="22"/>
        <v>0.54434463778310838</v>
      </c>
      <c r="L146" s="47"/>
      <c r="M146" s="57"/>
      <c r="N146" s="57"/>
      <c r="O146" s="58"/>
    </row>
    <row r="147" spans="2:15" x14ac:dyDescent="0.25">
      <c r="B147" s="52"/>
      <c r="C147" s="57"/>
      <c r="D147" s="47"/>
      <c r="E147" s="57"/>
      <c r="F147" s="20" t="s">
        <v>61</v>
      </c>
      <c r="G147" s="26"/>
      <c r="H147" s="91">
        <f>+H131-SUM(H140:H146)</f>
        <v>7.9548350000000596</v>
      </c>
      <c r="I147" s="23">
        <f t="shared" si="21"/>
        <v>1.8925282140532532E-2</v>
      </c>
      <c r="J147" s="91">
        <f>+J131-SUM(J140:J146)</f>
        <v>1.6122429999999923</v>
      </c>
      <c r="K147" s="23">
        <f t="shared" si="22"/>
        <v>0.20267459978742239</v>
      </c>
      <c r="L147" s="47"/>
      <c r="M147" s="57"/>
      <c r="N147" s="57"/>
      <c r="O147" s="58"/>
    </row>
    <row r="148" spans="2:15" x14ac:dyDescent="0.25">
      <c r="B148" s="52"/>
      <c r="C148" s="57"/>
      <c r="D148" s="47"/>
      <c r="E148" s="57"/>
      <c r="F148" s="21" t="s">
        <v>0</v>
      </c>
      <c r="G148" s="27"/>
      <c r="H148" s="89">
        <f>SUM(H140:H147)</f>
        <v>420.32847600000014</v>
      </c>
      <c r="I148" s="22">
        <f>SUM(I140:I147)</f>
        <v>0.99999999999999989</v>
      </c>
      <c r="J148" s="89">
        <f>SUM(J140:J147)</f>
        <v>78.017168999999996</v>
      </c>
      <c r="K148" s="22">
        <f t="shared" si="22"/>
        <v>0.18561000135522573</v>
      </c>
      <c r="L148" s="47"/>
      <c r="M148" s="57"/>
      <c r="N148" s="57"/>
      <c r="O148" s="58"/>
    </row>
    <row r="149" spans="2:15" x14ac:dyDescent="0.25">
      <c r="B149" s="52"/>
      <c r="C149" s="57"/>
      <c r="E149" s="47"/>
      <c r="F149" s="118" t="s">
        <v>77</v>
      </c>
      <c r="G149" s="118"/>
      <c r="H149" s="118"/>
      <c r="I149" s="118"/>
      <c r="J149" s="118"/>
      <c r="K149" s="118"/>
      <c r="L149" s="47"/>
      <c r="N149" s="57"/>
      <c r="O149" s="58"/>
    </row>
    <row r="150" spans="2:15" x14ac:dyDescent="0.25">
      <c r="B150" s="52"/>
      <c r="C150" s="57"/>
      <c r="D150" s="47"/>
      <c r="E150" s="47"/>
      <c r="F150" s="61"/>
      <c r="G150" s="61"/>
      <c r="H150" s="47"/>
      <c r="I150" s="47"/>
      <c r="J150" s="47"/>
      <c r="K150" s="47"/>
      <c r="L150" s="47"/>
      <c r="M150" s="57"/>
      <c r="N150" s="57"/>
      <c r="O150" s="58"/>
    </row>
    <row r="151" spans="2:15" ht="15" customHeight="1" x14ac:dyDescent="0.25">
      <c r="B151" s="52"/>
      <c r="C151" s="113" t="str">
        <f>+CONCATENATE("Al 06 de junio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06 de junio  de los 139  proyectos presupuestados para el 2018, 75 no cuentan con ningún avance en ejecución del gasto, mientras que 46 (33.1% de proyectos) no superan el 50,0% de ejecución, 18 proyectos (12.9% del total) tienen un nivel de ejecución mayor al 50,0% pero no culminan al 100% y 0 proyectos por S/ 0.0 millones se han ejecutado al 100,0%.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58"/>
    </row>
    <row r="152" spans="2:15" x14ac:dyDescent="0.25">
      <c r="B152" s="5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58"/>
    </row>
    <row r="153" spans="2:15" x14ac:dyDescent="0.25">
      <c r="B153" s="52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8"/>
    </row>
    <row r="154" spans="2:15" x14ac:dyDescent="0.25">
      <c r="B154" s="52"/>
      <c r="C154" s="57"/>
      <c r="D154" s="57"/>
      <c r="E154" s="114" t="s">
        <v>91</v>
      </c>
      <c r="F154" s="114"/>
      <c r="G154" s="114"/>
      <c r="H154" s="114"/>
      <c r="I154" s="114"/>
      <c r="J154" s="114"/>
      <c r="K154" s="114"/>
      <c r="L154" s="114"/>
      <c r="M154" s="57"/>
      <c r="N154" s="57"/>
      <c r="O154" s="58"/>
    </row>
    <row r="155" spans="2:15" x14ac:dyDescent="0.25">
      <c r="B155" s="52"/>
      <c r="C155" s="57"/>
      <c r="D155" s="57"/>
      <c r="E155" s="5"/>
      <c r="F155" s="115" t="s">
        <v>38</v>
      </c>
      <c r="G155" s="115"/>
      <c r="H155" s="115"/>
      <c r="I155" s="115"/>
      <c r="J155" s="115"/>
      <c r="K155" s="115"/>
      <c r="L155" s="5"/>
      <c r="M155" s="57"/>
      <c r="N155" s="57"/>
      <c r="O155" s="58"/>
    </row>
    <row r="156" spans="2:15" x14ac:dyDescent="0.25">
      <c r="B156" s="52"/>
      <c r="C156" s="57"/>
      <c r="D156" s="57"/>
      <c r="E156" s="28"/>
      <c r="F156" s="19" t="s">
        <v>30</v>
      </c>
      <c r="G156" s="19" t="s">
        <v>23</v>
      </c>
      <c r="H156" s="19" t="s">
        <v>25</v>
      </c>
      <c r="I156" s="19" t="s">
        <v>12</v>
      </c>
      <c r="J156" s="19" t="s">
        <v>29</v>
      </c>
      <c r="K156" s="19" t="s">
        <v>3</v>
      </c>
      <c r="L156" s="28"/>
      <c r="M156" s="57"/>
      <c r="N156" s="57"/>
      <c r="O156" s="58"/>
    </row>
    <row r="157" spans="2:15" x14ac:dyDescent="0.25">
      <c r="B157" s="52"/>
      <c r="C157" s="57"/>
      <c r="D157" s="57"/>
      <c r="E157" s="28"/>
      <c r="F157" s="32" t="s">
        <v>31</v>
      </c>
      <c r="G157" s="23">
        <f>+I157/H157</f>
        <v>0</v>
      </c>
      <c r="H157" s="91">
        <v>100.59821800000002</v>
      </c>
      <c r="I157" s="91">
        <v>0</v>
      </c>
      <c r="J157" s="32">
        <v>75</v>
      </c>
      <c r="K157" s="23">
        <f>+J157/J$161</f>
        <v>0.53956834532374098</v>
      </c>
      <c r="L157" s="28"/>
      <c r="M157" s="57"/>
      <c r="N157" s="57"/>
      <c r="O157" s="58"/>
    </row>
    <row r="158" spans="2:15" x14ac:dyDescent="0.25">
      <c r="B158" s="52"/>
      <c r="C158" s="57"/>
      <c r="D158" s="57"/>
      <c r="E158" s="28"/>
      <c r="F158" s="32" t="s">
        <v>32</v>
      </c>
      <c r="G158" s="23">
        <f t="shared" ref="G158:G161" si="23">+I158/H158</f>
        <v>0.1780612348991702</v>
      </c>
      <c r="H158" s="91">
        <v>279.42827100000005</v>
      </c>
      <c r="I158" s="91">
        <v>49.755342999999996</v>
      </c>
      <c r="J158" s="32">
        <v>46</v>
      </c>
      <c r="K158" s="23">
        <f t="shared" ref="K158:K160" si="24">+J158/J$161</f>
        <v>0.33093525179856115</v>
      </c>
      <c r="L158" s="28"/>
      <c r="M158" s="57"/>
      <c r="N158" s="57"/>
      <c r="O158" s="58"/>
    </row>
    <row r="159" spans="2:15" x14ac:dyDescent="0.25">
      <c r="B159" s="52"/>
      <c r="C159" s="57"/>
      <c r="D159" s="57"/>
      <c r="E159" s="28"/>
      <c r="F159" s="32" t="s">
        <v>33</v>
      </c>
      <c r="G159" s="23">
        <f t="shared" si="23"/>
        <v>0.70125150405115266</v>
      </c>
      <c r="H159" s="91">
        <v>40.30198699999999</v>
      </c>
      <c r="I159" s="91">
        <v>28.261828999999995</v>
      </c>
      <c r="J159" s="32">
        <v>18</v>
      </c>
      <c r="K159" s="23">
        <f t="shared" si="24"/>
        <v>0.12949640287769784</v>
      </c>
      <c r="L159" s="28"/>
      <c r="M159" s="57"/>
      <c r="N159" s="57"/>
      <c r="O159" s="58"/>
    </row>
    <row r="160" spans="2:15" x14ac:dyDescent="0.25">
      <c r="B160" s="52"/>
      <c r="C160" s="57"/>
      <c r="D160" s="57"/>
      <c r="E160" s="28"/>
      <c r="F160" s="32" t="s">
        <v>34</v>
      </c>
      <c r="G160" s="23" t="e">
        <f t="shared" si="23"/>
        <v>#DIV/0!</v>
      </c>
      <c r="H160" s="91"/>
      <c r="I160" s="91"/>
      <c r="J160" s="32"/>
      <c r="K160" s="23">
        <f t="shared" si="24"/>
        <v>0</v>
      </c>
      <c r="L160" s="28"/>
      <c r="M160" s="57"/>
      <c r="N160" s="57"/>
      <c r="O160" s="58"/>
    </row>
    <row r="161" spans="2:15" x14ac:dyDescent="0.25">
      <c r="B161" s="52"/>
      <c r="C161" s="57"/>
      <c r="D161" s="57"/>
      <c r="E161" s="28"/>
      <c r="F161" s="33" t="s">
        <v>0</v>
      </c>
      <c r="G161" s="22">
        <f t="shared" si="23"/>
        <v>0.18561000849250092</v>
      </c>
      <c r="H161" s="89">
        <f t="shared" ref="H161:J161" si="25">SUM(H157:H160)</f>
        <v>420.32847600000008</v>
      </c>
      <c r="I161" s="89">
        <f t="shared" si="25"/>
        <v>78.017171999999988</v>
      </c>
      <c r="J161" s="33">
        <f t="shared" si="25"/>
        <v>139</v>
      </c>
      <c r="K161" s="22">
        <f>SUM(K157:K160)</f>
        <v>0.99999999999999989</v>
      </c>
      <c r="L161" s="28"/>
      <c r="M161" s="57"/>
      <c r="N161" s="57"/>
      <c r="O161" s="58"/>
    </row>
    <row r="162" spans="2:15" x14ac:dyDescent="0.25">
      <c r="B162" s="52"/>
      <c r="C162" s="57"/>
      <c r="E162" s="47"/>
      <c r="F162" s="118" t="s">
        <v>77</v>
      </c>
      <c r="G162" s="118"/>
      <c r="H162" s="118"/>
      <c r="I162" s="118"/>
      <c r="J162" s="118"/>
      <c r="K162" s="118"/>
      <c r="L162" s="47"/>
      <c r="N162" s="57"/>
      <c r="O162" s="58"/>
    </row>
    <row r="163" spans="2:15" x14ac:dyDescent="0.25">
      <c r="B163" s="52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8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7" spans="2:15" x14ac:dyDescent="0.25"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8"/>
    </row>
    <row r="168" spans="2:15" x14ac:dyDescent="0.25">
      <c r="B168" s="52"/>
      <c r="C168" s="112" t="s">
        <v>36</v>
      </c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53"/>
    </row>
    <row r="169" spans="2:15" x14ac:dyDescent="0.25">
      <c r="B169" s="52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5"/>
    </row>
    <row r="170" spans="2:15" ht="15" customHeight="1" x14ac:dyDescent="0.25">
      <c r="B170" s="52"/>
      <c r="C170" s="113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06 de junio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24.9%, mientras que para los proyectos del tipo social se registra un avance del 20.0% al 06 de junio del 2017. Cabe resaltar que estos dos tipos de proyectos absorben el 95.6% del presupuesto total de los Gobiernos Locales en esta región.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55"/>
    </row>
    <row r="171" spans="2:15" x14ac:dyDescent="0.25">
      <c r="B171" s="5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58"/>
    </row>
    <row r="172" spans="2:15" x14ac:dyDescent="0.25">
      <c r="B172" s="52"/>
      <c r="C172" s="57"/>
      <c r="D172" s="57"/>
      <c r="E172" s="47"/>
      <c r="F172" s="47"/>
      <c r="G172" s="47"/>
      <c r="H172" s="47"/>
      <c r="I172" s="47"/>
      <c r="J172" s="47"/>
      <c r="K172" s="47"/>
      <c r="L172" s="47"/>
      <c r="M172" s="57"/>
      <c r="N172" s="57"/>
      <c r="O172" s="58"/>
    </row>
    <row r="173" spans="2:15" x14ac:dyDescent="0.25">
      <c r="B173" s="52"/>
      <c r="C173" s="57"/>
      <c r="D173" s="57"/>
      <c r="E173" s="128" t="s">
        <v>83</v>
      </c>
      <c r="F173" s="128"/>
      <c r="G173" s="128"/>
      <c r="H173" s="128"/>
      <c r="I173" s="128"/>
      <c r="J173" s="128"/>
      <c r="K173" s="128"/>
      <c r="L173" s="128"/>
      <c r="M173" s="57"/>
      <c r="N173" s="57"/>
      <c r="O173" s="58"/>
    </row>
    <row r="174" spans="2:15" x14ac:dyDescent="0.25">
      <c r="B174" s="52"/>
      <c r="C174" s="57"/>
      <c r="D174" s="57"/>
      <c r="E174" s="5"/>
      <c r="F174" s="115" t="s">
        <v>1</v>
      </c>
      <c r="G174" s="115"/>
      <c r="H174" s="115"/>
      <c r="I174" s="115"/>
      <c r="J174" s="115"/>
      <c r="K174" s="115"/>
      <c r="L174" s="5"/>
      <c r="M174" s="57"/>
      <c r="N174" s="57"/>
      <c r="O174" s="58"/>
    </row>
    <row r="175" spans="2:15" x14ac:dyDescent="0.25">
      <c r="B175" s="52"/>
      <c r="C175" s="57"/>
      <c r="D175" s="57"/>
      <c r="E175" s="5"/>
      <c r="F175" s="119" t="s">
        <v>37</v>
      </c>
      <c r="G175" s="119"/>
      <c r="H175" s="19" t="s">
        <v>11</v>
      </c>
      <c r="I175" s="19" t="s">
        <v>21</v>
      </c>
      <c r="J175" s="19" t="s">
        <v>22</v>
      </c>
      <c r="K175" s="19" t="s">
        <v>23</v>
      </c>
      <c r="L175" s="5"/>
      <c r="M175" s="57"/>
      <c r="N175" s="57"/>
      <c r="O175" s="58"/>
    </row>
    <row r="176" spans="2:15" x14ac:dyDescent="0.25">
      <c r="B176" s="52"/>
      <c r="C176" s="57"/>
      <c r="D176" s="57"/>
      <c r="E176" s="5"/>
      <c r="F176" s="20" t="s">
        <v>18</v>
      </c>
      <c r="G176" s="11"/>
      <c r="H176" s="90">
        <v>208.96297000000001</v>
      </c>
      <c r="I176" s="23">
        <f>+H176/H$180</f>
        <v>0.3265449393318724</v>
      </c>
      <c r="J176" s="91">
        <v>51.954996999999999</v>
      </c>
      <c r="K176" s="23">
        <f>+J176/H176</f>
        <v>0.24863255437075762</v>
      </c>
      <c r="L176" s="5"/>
      <c r="M176" s="57"/>
      <c r="N176" s="57"/>
      <c r="O176" s="58"/>
    </row>
    <row r="177" spans="2:15" x14ac:dyDescent="0.25">
      <c r="B177" s="52"/>
      <c r="C177" s="57"/>
      <c r="D177" s="57"/>
      <c r="E177" s="5"/>
      <c r="F177" s="20" t="s">
        <v>19</v>
      </c>
      <c r="G177" s="11"/>
      <c r="H177" s="91">
        <v>402.51794000000001</v>
      </c>
      <c r="I177" s="23">
        <f>+H177/H$180</f>
        <v>0.62901190721633715</v>
      </c>
      <c r="J177" s="91">
        <v>80.458010000000002</v>
      </c>
      <c r="K177" s="23">
        <f t="shared" ref="K177:K180" si="26">+J177/H177</f>
        <v>0.19988676777984107</v>
      </c>
      <c r="L177" s="5"/>
      <c r="M177" s="57"/>
      <c r="N177" s="57"/>
      <c r="O177" s="58"/>
    </row>
    <row r="178" spans="2:15" x14ac:dyDescent="0.25">
      <c r="B178" s="52"/>
      <c r="C178" s="57"/>
      <c r="D178" s="57"/>
      <c r="E178" s="5"/>
      <c r="F178" s="20" t="s">
        <v>28</v>
      </c>
      <c r="G178" s="11"/>
      <c r="H178" s="91">
        <v>17.962847</v>
      </c>
      <c r="I178" s="23">
        <f t="shared" ref="I178:I179" si="27">+H178/H$180</f>
        <v>2.8070412589573671E-2</v>
      </c>
      <c r="J178" s="91">
        <v>2.0716709999999998</v>
      </c>
      <c r="K178" s="23">
        <f t="shared" si="26"/>
        <v>0.11533088268246118</v>
      </c>
      <c r="L178" s="5"/>
      <c r="M178" s="57"/>
      <c r="N178" s="57"/>
      <c r="O178" s="58"/>
    </row>
    <row r="179" spans="2:15" x14ac:dyDescent="0.25">
      <c r="B179" s="52"/>
      <c r="C179" s="57"/>
      <c r="D179" s="57"/>
      <c r="E179" s="5"/>
      <c r="F179" s="20" t="s">
        <v>20</v>
      </c>
      <c r="G179" s="11"/>
      <c r="H179" s="91">
        <v>10.477261</v>
      </c>
      <c r="I179" s="23">
        <f t="shared" si="27"/>
        <v>1.6372740862216843E-2</v>
      </c>
      <c r="J179" s="91">
        <v>2.4324439999999998</v>
      </c>
      <c r="K179" s="23">
        <f t="shared" si="26"/>
        <v>0.2321641123572277</v>
      </c>
      <c r="L179" s="5"/>
      <c r="M179" s="57"/>
      <c r="N179" s="57"/>
      <c r="O179" s="58"/>
    </row>
    <row r="180" spans="2:15" x14ac:dyDescent="0.25">
      <c r="B180" s="52"/>
      <c r="C180" s="57"/>
      <c r="D180" s="57"/>
      <c r="E180" s="5"/>
      <c r="F180" s="21" t="s">
        <v>0</v>
      </c>
      <c r="G180" s="13"/>
      <c r="H180" s="89">
        <f>SUM(H176:H179)</f>
        <v>639.921018</v>
      </c>
      <c r="I180" s="22">
        <f>SUM(I176:I179)</f>
        <v>1</v>
      </c>
      <c r="J180" s="89">
        <f>SUM(J176:J179)</f>
        <v>136.91712200000001</v>
      </c>
      <c r="K180" s="22">
        <f t="shared" si="26"/>
        <v>0.21395940772178232</v>
      </c>
      <c r="L180" s="5"/>
      <c r="M180" s="57"/>
      <c r="N180" s="57"/>
      <c r="O180" s="58"/>
    </row>
    <row r="181" spans="2:15" x14ac:dyDescent="0.25">
      <c r="B181" s="52"/>
      <c r="C181" s="57"/>
      <c r="E181" s="5"/>
      <c r="F181" s="118" t="s">
        <v>77</v>
      </c>
      <c r="G181" s="118"/>
      <c r="H181" s="118"/>
      <c r="I181" s="118"/>
      <c r="J181" s="118"/>
      <c r="K181" s="118"/>
      <c r="L181" s="5"/>
      <c r="N181" s="57"/>
      <c r="O181" s="58"/>
    </row>
    <row r="182" spans="2:15" x14ac:dyDescent="0.25">
      <c r="B182" s="52"/>
      <c r="C182" s="57"/>
      <c r="D182" s="57"/>
      <c r="E182" s="47"/>
      <c r="F182" s="47"/>
      <c r="G182" s="47"/>
      <c r="H182" s="47"/>
      <c r="I182" s="47"/>
      <c r="J182" s="47"/>
      <c r="K182" s="47"/>
      <c r="L182" s="47"/>
      <c r="M182" s="57"/>
      <c r="N182" s="57"/>
      <c r="O182" s="58"/>
    </row>
    <row r="183" spans="2:15" ht="15" customHeight="1" x14ac:dyDescent="0.25">
      <c r="B183" s="52"/>
      <c r="C183" s="113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SANEAMIENTO cuenta con el mayor presupuesto en esta región, con un nivel de ejecución del 20.6%, del mismo modo para proyectos TRANSPORTE se tiene un nivel de avance de 27.1%. Cabe destacar que solo estos dos sectores concentran el 68.6% del presupuesto de esta región. </v>
      </c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58"/>
    </row>
    <row r="184" spans="2:15" x14ac:dyDescent="0.25">
      <c r="B184" s="5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58"/>
    </row>
    <row r="185" spans="2:15" x14ac:dyDescent="0.25">
      <c r="B185" s="52"/>
      <c r="C185" s="57"/>
      <c r="D185" s="47"/>
      <c r="E185" s="47"/>
      <c r="F185" s="47"/>
      <c r="G185" s="47"/>
      <c r="H185" s="57"/>
      <c r="I185" s="57"/>
      <c r="J185" s="57"/>
      <c r="K185" s="57"/>
      <c r="L185" s="57"/>
      <c r="M185" s="57"/>
      <c r="N185" s="57"/>
      <c r="O185" s="58"/>
    </row>
    <row r="186" spans="2:15" x14ac:dyDescent="0.25">
      <c r="B186" s="52"/>
      <c r="C186" s="57"/>
      <c r="D186" s="47"/>
      <c r="E186" s="114" t="s">
        <v>86</v>
      </c>
      <c r="F186" s="114"/>
      <c r="G186" s="114"/>
      <c r="H186" s="114"/>
      <c r="I186" s="114"/>
      <c r="J186" s="114"/>
      <c r="K186" s="114"/>
      <c r="L186" s="114"/>
      <c r="M186" s="57"/>
      <c r="N186" s="57"/>
      <c r="O186" s="58"/>
    </row>
    <row r="187" spans="2:15" x14ac:dyDescent="0.25">
      <c r="B187" s="52"/>
      <c r="C187" s="57"/>
      <c r="D187" s="47"/>
      <c r="E187" s="5"/>
      <c r="F187" s="115" t="s">
        <v>1</v>
      </c>
      <c r="G187" s="115"/>
      <c r="H187" s="115"/>
      <c r="I187" s="115"/>
      <c r="J187" s="115"/>
      <c r="K187" s="115"/>
      <c r="L187" s="5"/>
      <c r="M187" s="57"/>
      <c r="N187" s="57"/>
      <c r="O187" s="58"/>
    </row>
    <row r="188" spans="2:15" x14ac:dyDescent="0.25">
      <c r="B188" s="52"/>
      <c r="C188" s="57"/>
      <c r="D188" s="47"/>
      <c r="E188" s="28"/>
      <c r="F188" s="119" t="s">
        <v>27</v>
      </c>
      <c r="G188" s="119"/>
      <c r="H188" s="19" t="s">
        <v>25</v>
      </c>
      <c r="I188" s="19" t="s">
        <v>3</v>
      </c>
      <c r="J188" s="19" t="s">
        <v>26</v>
      </c>
      <c r="K188" s="19" t="s">
        <v>23</v>
      </c>
      <c r="L188" s="5"/>
      <c r="M188" s="57"/>
      <c r="N188" s="57"/>
      <c r="O188" s="58"/>
    </row>
    <row r="189" spans="2:15" x14ac:dyDescent="0.25">
      <c r="B189" s="52"/>
      <c r="C189" s="57"/>
      <c r="D189" s="47"/>
      <c r="E189" s="28"/>
      <c r="F189" s="20" t="s">
        <v>55</v>
      </c>
      <c r="G189" s="26"/>
      <c r="H189" s="91">
        <v>303.50640800000002</v>
      </c>
      <c r="I189" s="23">
        <f>+H189/H$197</f>
        <v>0.47428729399852282</v>
      </c>
      <c r="J189" s="91">
        <v>62.607460000000003</v>
      </c>
      <c r="K189" s="23">
        <f>+J189/H189</f>
        <v>0.20628052110188067</v>
      </c>
      <c r="L189" s="5"/>
      <c r="M189" s="57"/>
      <c r="N189" s="57"/>
      <c r="O189" s="58"/>
    </row>
    <row r="190" spans="2:15" x14ac:dyDescent="0.25">
      <c r="B190" s="52"/>
      <c r="C190" s="57"/>
      <c r="D190" s="47"/>
      <c r="E190" s="28"/>
      <c r="F190" s="20" t="s">
        <v>54</v>
      </c>
      <c r="G190" s="26"/>
      <c r="H190" s="91">
        <v>135.39899800000001</v>
      </c>
      <c r="I190" s="23">
        <f t="shared" ref="I190:I196" si="28">+H190/H$197</f>
        <v>0.21158704620012966</v>
      </c>
      <c r="J190" s="91">
        <v>36.645651000000001</v>
      </c>
      <c r="K190" s="23">
        <f t="shared" ref="K190:K192" si="29">+J190/H190</f>
        <v>0.27064935148190683</v>
      </c>
      <c r="L190" s="5"/>
      <c r="M190" s="57"/>
      <c r="N190" s="57"/>
      <c r="O190" s="58"/>
    </row>
    <row r="191" spans="2:15" x14ac:dyDescent="0.25">
      <c r="B191" s="52"/>
      <c r="C191" s="57"/>
      <c r="D191" s="47"/>
      <c r="E191" s="28"/>
      <c r="F191" s="20" t="s">
        <v>56</v>
      </c>
      <c r="G191" s="26"/>
      <c r="H191" s="91">
        <v>82.831166999999994</v>
      </c>
      <c r="I191" s="23">
        <f t="shared" si="28"/>
        <v>0.12943967250658422</v>
      </c>
      <c r="J191" s="91">
        <v>12.685340999999999</v>
      </c>
      <c r="K191" s="23">
        <f t="shared" si="29"/>
        <v>0.15314695493786779</v>
      </c>
      <c r="L191" s="5"/>
      <c r="M191" s="57"/>
      <c r="N191" s="57"/>
      <c r="O191" s="58"/>
    </row>
    <row r="192" spans="2:15" x14ac:dyDescent="0.25">
      <c r="B192" s="52"/>
      <c r="C192" s="57"/>
      <c r="D192" s="47"/>
      <c r="E192" s="28"/>
      <c r="F192" s="20" t="s">
        <v>65</v>
      </c>
      <c r="G192" s="26"/>
      <c r="H192" s="91">
        <v>28.856045999999999</v>
      </c>
      <c r="I192" s="23">
        <f t="shared" si="28"/>
        <v>4.5093136790828145E-2</v>
      </c>
      <c r="J192" s="91">
        <v>2.9128569999999998</v>
      </c>
      <c r="K192" s="23">
        <f t="shared" si="29"/>
        <v>0.10094442599654851</v>
      </c>
      <c r="L192" s="5"/>
      <c r="M192" s="57"/>
      <c r="N192" s="57"/>
      <c r="O192" s="58"/>
    </row>
    <row r="193" spans="2:15" x14ac:dyDescent="0.25">
      <c r="B193" s="52"/>
      <c r="C193" s="57"/>
      <c r="D193" s="47"/>
      <c r="E193" s="28"/>
      <c r="F193" s="20" t="s">
        <v>64</v>
      </c>
      <c r="G193" s="26"/>
      <c r="H193" s="91">
        <v>17.962847</v>
      </c>
      <c r="I193" s="23">
        <f t="shared" si="28"/>
        <v>2.8070412589573671E-2</v>
      </c>
      <c r="J193" s="91">
        <v>2.0716709999999998</v>
      </c>
      <c r="K193" s="23">
        <f>+J193/H193</f>
        <v>0.11533088268246118</v>
      </c>
      <c r="L193" s="5"/>
      <c r="M193" s="57"/>
      <c r="N193" s="57"/>
      <c r="O193" s="58"/>
    </row>
    <row r="194" spans="2:15" x14ac:dyDescent="0.25">
      <c r="B194" s="52"/>
      <c r="C194" s="57"/>
      <c r="D194" s="47"/>
      <c r="E194" s="28"/>
      <c r="F194" s="20" t="s">
        <v>58</v>
      </c>
      <c r="G194" s="26"/>
      <c r="H194" s="91">
        <v>15.664389999999999</v>
      </c>
      <c r="I194" s="23">
        <f t="shared" si="28"/>
        <v>2.4478630267462161E-2</v>
      </c>
      <c r="J194" s="91">
        <v>3.6082260000000002</v>
      </c>
      <c r="K194" s="23">
        <f t="shared" ref="K194:K197" si="30">+J194/H194</f>
        <v>0.23034577152381933</v>
      </c>
      <c r="L194" s="5"/>
      <c r="M194" s="57"/>
      <c r="N194" s="57"/>
      <c r="O194" s="58"/>
    </row>
    <row r="195" spans="2:15" x14ac:dyDescent="0.25">
      <c r="B195" s="52"/>
      <c r="C195" s="57"/>
      <c r="D195" s="47"/>
      <c r="E195" s="28"/>
      <c r="F195" s="20" t="s">
        <v>57</v>
      </c>
      <c r="G195" s="26"/>
      <c r="H195" s="91">
        <v>12.342352999999999</v>
      </c>
      <c r="I195" s="23">
        <f t="shared" si="28"/>
        <v>1.9287306796977245E-2</v>
      </c>
      <c r="J195" s="91">
        <v>5.1938469999999999</v>
      </c>
      <c r="K195" s="23">
        <f t="shared" si="30"/>
        <v>0.42081497750064351</v>
      </c>
      <c r="L195" s="5"/>
      <c r="M195" s="57"/>
      <c r="N195" s="57"/>
      <c r="O195" s="58"/>
    </row>
    <row r="196" spans="2:15" x14ac:dyDescent="0.25">
      <c r="B196" s="52"/>
      <c r="C196" s="57"/>
      <c r="D196" s="47"/>
      <c r="E196" s="28"/>
      <c r="F196" s="20" t="s">
        <v>61</v>
      </c>
      <c r="G196" s="26"/>
      <c r="H196" s="91">
        <f>+H180-SUM(H189:H195)</f>
        <v>43.358808999999951</v>
      </c>
      <c r="I196" s="23">
        <f t="shared" si="28"/>
        <v>6.7756500849922005E-2</v>
      </c>
      <c r="J196" s="91">
        <f>+J180-SUM(J189:J195)</f>
        <v>11.192069000000004</v>
      </c>
      <c r="K196" s="23">
        <f t="shared" si="30"/>
        <v>0.25812676266084744</v>
      </c>
      <c r="L196" s="5"/>
      <c r="M196" s="57"/>
      <c r="N196" s="57"/>
      <c r="O196" s="58"/>
    </row>
    <row r="197" spans="2:15" x14ac:dyDescent="0.25">
      <c r="B197" s="52"/>
      <c r="C197" s="57"/>
      <c r="D197" s="47"/>
      <c r="E197" s="28"/>
      <c r="F197" s="21" t="s">
        <v>0</v>
      </c>
      <c r="G197" s="27"/>
      <c r="H197" s="89">
        <f>SUM(H189:H196)</f>
        <v>639.921018</v>
      </c>
      <c r="I197" s="22">
        <f>SUM(I189:I196)</f>
        <v>0.99999999999999989</v>
      </c>
      <c r="J197" s="89">
        <f>SUM(J189:J196)</f>
        <v>136.91712200000001</v>
      </c>
      <c r="K197" s="22">
        <f t="shared" si="30"/>
        <v>0.21395940772178232</v>
      </c>
      <c r="L197" s="5"/>
      <c r="M197" s="57"/>
      <c r="N197" s="57"/>
      <c r="O197" s="58"/>
    </row>
    <row r="198" spans="2:15" x14ac:dyDescent="0.25">
      <c r="B198" s="52"/>
      <c r="C198" s="57"/>
      <c r="E198" s="47"/>
      <c r="F198" s="118" t="s">
        <v>77</v>
      </c>
      <c r="G198" s="118"/>
      <c r="H198" s="118"/>
      <c r="I198" s="118"/>
      <c r="J198" s="118"/>
      <c r="K198" s="118"/>
      <c r="L198" s="47"/>
      <c r="N198" s="57"/>
      <c r="O198" s="58"/>
    </row>
    <row r="199" spans="2:15" x14ac:dyDescent="0.25">
      <c r="B199" s="52"/>
      <c r="C199" s="57"/>
      <c r="D199" s="47"/>
      <c r="E199" s="47"/>
      <c r="F199" s="61"/>
      <c r="G199" s="61"/>
      <c r="H199" s="47"/>
      <c r="I199" s="47"/>
      <c r="J199" s="47"/>
      <c r="K199" s="47"/>
      <c r="L199" s="47"/>
      <c r="M199" s="57"/>
      <c r="N199" s="57"/>
      <c r="O199" s="58"/>
    </row>
    <row r="200" spans="2:15" ht="15" customHeight="1" x14ac:dyDescent="0.25">
      <c r="B200" s="52"/>
      <c r="C200" s="113" t="str">
        <f>+CONCATENATE("Al 06 de junio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06 de junio  de los 697  proyectos presupuestados para el 2018, 247 no cuentan con ningún avance en ejecución del gasto, mientras que 181 (26.0% de proyectos) no superan el 50,0% de ejecución, 209 proyectos (30.0% del total) tienen un nivel de ejecución mayor al 50,0% pero no culminan al 100% y 60 proyectos por S/ 1.8 millones se han ejecutado al 100,0%.</v>
      </c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58"/>
    </row>
    <row r="201" spans="2:15" x14ac:dyDescent="0.25">
      <c r="B201" s="5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58"/>
    </row>
    <row r="202" spans="2:15" x14ac:dyDescent="0.25">
      <c r="B202" s="52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8"/>
    </row>
    <row r="203" spans="2:15" x14ac:dyDescent="0.25">
      <c r="B203" s="52"/>
      <c r="C203" s="57"/>
      <c r="D203" s="57"/>
      <c r="E203" s="114" t="s">
        <v>90</v>
      </c>
      <c r="F203" s="114"/>
      <c r="G203" s="114"/>
      <c r="H203" s="114"/>
      <c r="I203" s="114"/>
      <c r="J203" s="114"/>
      <c r="K203" s="114"/>
      <c r="L203" s="114"/>
      <c r="M203" s="57"/>
      <c r="N203" s="57"/>
      <c r="O203" s="58"/>
    </row>
    <row r="204" spans="2:15" x14ac:dyDescent="0.25">
      <c r="B204" s="52"/>
      <c r="C204" s="57"/>
      <c r="D204" s="57"/>
      <c r="E204" s="5"/>
      <c r="F204" s="115" t="s">
        <v>38</v>
      </c>
      <c r="G204" s="115"/>
      <c r="H204" s="115"/>
      <c r="I204" s="115"/>
      <c r="J204" s="115"/>
      <c r="K204" s="115"/>
      <c r="L204" s="5"/>
      <c r="M204" s="57"/>
      <c r="N204" s="57"/>
      <c r="O204" s="58"/>
    </row>
    <row r="205" spans="2:15" x14ac:dyDescent="0.25">
      <c r="B205" s="52"/>
      <c r="C205" s="57"/>
      <c r="D205" s="57"/>
      <c r="E205" s="28"/>
      <c r="F205" s="19" t="s">
        <v>30</v>
      </c>
      <c r="G205" s="19" t="s">
        <v>23</v>
      </c>
      <c r="H205" s="19" t="s">
        <v>25</v>
      </c>
      <c r="I205" s="19" t="s">
        <v>12</v>
      </c>
      <c r="J205" s="19" t="s">
        <v>29</v>
      </c>
      <c r="K205" s="19" t="s">
        <v>3</v>
      </c>
      <c r="L205" s="28"/>
      <c r="M205" s="57"/>
      <c r="N205" s="57"/>
      <c r="O205" s="58"/>
    </row>
    <row r="206" spans="2:15" x14ac:dyDescent="0.25">
      <c r="B206" s="52"/>
      <c r="C206" s="57"/>
      <c r="D206" s="57"/>
      <c r="E206" s="28"/>
      <c r="F206" s="32" t="s">
        <v>31</v>
      </c>
      <c r="G206" s="23">
        <f>+I206/H206</f>
        <v>0</v>
      </c>
      <c r="H206" s="91">
        <v>230.48349800000014</v>
      </c>
      <c r="I206" s="91">
        <v>0</v>
      </c>
      <c r="J206" s="32">
        <v>247</v>
      </c>
      <c r="K206" s="23">
        <f>+J206/J$210</f>
        <v>0.35437589670014347</v>
      </c>
      <c r="L206" s="28"/>
      <c r="M206" s="57"/>
      <c r="N206" s="57"/>
      <c r="O206" s="58"/>
    </row>
    <row r="207" spans="2:15" x14ac:dyDescent="0.25">
      <c r="B207" s="52"/>
      <c r="C207" s="57"/>
      <c r="D207" s="57"/>
      <c r="E207" s="28"/>
      <c r="F207" s="32" t="s">
        <v>32</v>
      </c>
      <c r="G207" s="23">
        <f t="shared" ref="G207:G210" si="31">+I207/H207</f>
        <v>0.23108664775496646</v>
      </c>
      <c r="H207" s="91">
        <v>330.83222999999992</v>
      </c>
      <c r="I207" s="91">
        <v>76.450911000000033</v>
      </c>
      <c r="J207" s="32">
        <v>181</v>
      </c>
      <c r="K207" s="23">
        <f t="shared" ref="K207:K209" si="32">+J207/J$210</f>
        <v>0.25968436154949787</v>
      </c>
      <c r="L207" s="28"/>
      <c r="M207" s="57"/>
      <c r="N207" s="57"/>
      <c r="O207" s="58"/>
    </row>
    <row r="208" spans="2:15" x14ac:dyDescent="0.25">
      <c r="B208" s="52"/>
      <c r="C208" s="57"/>
      <c r="D208" s="57"/>
      <c r="E208" s="28"/>
      <c r="F208" s="32" t="s">
        <v>33</v>
      </c>
      <c r="G208" s="23">
        <f t="shared" si="31"/>
        <v>0.7637221311971677</v>
      </c>
      <c r="H208" s="91">
        <v>76.770071999999985</v>
      </c>
      <c r="I208" s="91">
        <v>58.631003</v>
      </c>
      <c r="J208" s="32">
        <v>209</v>
      </c>
      <c r="K208" s="23">
        <f t="shared" si="32"/>
        <v>0.29985652797704448</v>
      </c>
      <c r="L208" s="28"/>
      <c r="M208" s="57"/>
      <c r="N208" s="57"/>
      <c r="O208" s="58"/>
    </row>
    <row r="209" spans="2:15" x14ac:dyDescent="0.25">
      <c r="B209" s="52"/>
      <c r="C209" s="57"/>
      <c r="D209" s="57"/>
      <c r="E209" s="28"/>
      <c r="F209" s="32" t="s">
        <v>34</v>
      </c>
      <c r="G209" s="23">
        <f t="shared" si="31"/>
        <v>1</v>
      </c>
      <c r="H209" s="91">
        <v>1.8352179999999998</v>
      </c>
      <c r="I209" s="91">
        <v>1.8352179999999998</v>
      </c>
      <c r="J209" s="32">
        <v>60</v>
      </c>
      <c r="K209" s="23">
        <f t="shared" si="32"/>
        <v>8.608321377331421E-2</v>
      </c>
      <c r="L209" s="28"/>
      <c r="M209" s="57"/>
      <c r="N209" s="57"/>
      <c r="O209" s="58"/>
    </row>
    <row r="210" spans="2:15" x14ac:dyDescent="0.25">
      <c r="B210" s="52"/>
      <c r="C210" s="57"/>
      <c r="D210" s="57"/>
      <c r="E210" s="28"/>
      <c r="F210" s="93" t="s">
        <v>0</v>
      </c>
      <c r="G210" s="22">
        <f t="shared" si="31"/>
        <v>0.21395942334871085</v>
      </c>
      <c r="H210" s="89">
        <f t="shared" ref="H210:J210" si="33">SUM(H206:H209)</f>
        <v>639.92101800000012</v>
      </c>
      <c r="I210" s="89">
        <f t="shared" si="33"/>
        <v>136.91713200000004</v>
      </c>
      <c r="J210" s="33">
        <f t="shared" si="33"/>
        <v>697</v>
      </c>
      <c r="K210" s="22">
        <f>SUM(K206:K209)</f>
        <v>0.99999999999999989</v>
      </c>
      <c r="L210" s="28"/>
      <c r="M210" s="57"/>
      <c r="N210" s="57"/>
      <c r="O210" s="58"/>
    </row>
    <row r="211" spans="2:15" x14ac:dyDescent="0.25">
      <c r="B211" s="52"/>
      <c r="C211" s="57"/>
      <c r="E211" s="47"/>
      <c r="F211" s="118" t="s">
        <v>77</v>
      </c>
      <c r="G211" s="118"/>
      <c r="H211" s="118"/>
      <c r="I211" s="118"/>
      <c r="J211" s="118"/>
      <c r="K211" s="118"/>
      <c r="L211" s="47"/>
      <c r="N211" s="57"/>
      <c r="O211" s="58"/>
    </row>
    <row r="212" spans="2:15" x14ac:dyDescent="0.25">
      <c r="B212" s="52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8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</sheetData>
  <mergeCells count="68">
    <mergeCell ref="F204:K204"/>
    <mergeCell ref="F211:K211"/>
    <mergeCell ref="E186:L186"/>
    <mergeCell ref="F187:K187"/>
    <mergeCell ref="F188:G188"/>
    <mergeCell ref="F198:K198"/>
    <mergeCell ref="C200:N201"/>
    <mergeCell ref="F174:K174"/>
    <mergeCell ref="F175:G175"/>
    <mergeCell ref="F181:K181"/>
    <mergeCell ref="C183:N184"/>
    <mergeCell ref="E203:L203"/>
    <mergeCell ref="F155:K155"/>
    <mergeCell ref="F162:K162"/>
    <mergeCell ref="C168:N168"/>
    <mergeCell ref="C170:N171"/>
    <mergeCell ref="E173:L173"/>
    <mergeCell ref="C151:N152"/>
    <mergeCell ref="E137:L137"/>
    <mergeCell ref="F138:K138"/>
    <mergeCell ref="F139:G139"/>
    <mergeCell ref="E154:L154"/>
    <mergeCell ref="E124:L124"/>
    <mergeCell ref="F125:K125"/>
    <mergeCell ref="F126:G126"/>
    <mergeCell ref="F132:K132"/>
    <mergeCell ref="F149:K149"/>
    <mergeCell ref="E105:L105"/>
    <mergeCell ref="F106:K106"/>
    <mergeCell ref="F113:K113"/>
    <mergeCell ref="C119:N119"/>
    <mergeCell ref="C121:N122"/>
    <mergeCell ref="E88:L88"/>
    <mergeCell ref="F89:K89"/>
    <mergeCell ref="F90:G90"/>
    <mergeCell ref="F100:K100"/>
    <mergeCell ref="C102:N103"/>
    <mergeCell ref="E75:L75"/>
    <mergeCell ref="F76:K76"/>
    <mergeCell ref="F77:G77"/>
    <mergeCell ref="F83:K83"/>
    <mergeCell ref="C85:N86"/>
    <mergeCell ref="E12:L12"/>
    <mergeCell ref="E13:L13"/>
    <mergeCell ref="B1:O2"/>
    <mergeCell ref="C7:N7"/>
    <mergeCell ref="C9:N10"/>
    <mergeCell ref="E14:F15"/>
    <mergeCell ref="G14:I14"/>
    <mergeCell ref="J14:L14"/>
    <mergeCell ref="C23:N24"/>
    <mergeCell ref="E21:L21"/>
    <mergeCell ref="E26:L26"/>
    <mergeCell ref="F27:K27"/>
    <mergeCell ref="F28:G28"/>
    <mergeCell ref="F34:K34"/>
    <mergeCell ref="C134:N135"/>
    <mergeCell ref="C36:N37"/>
    <mergeCell ref="E39:L39"/>
    <mergeCell ref="F40:K40"/>
    <mergeCell ref="F41:G41"/>
    <mergeCell ref="F51:K51"/>
    <mergeCell ref="C53:N54"/>
    <mergeCell ref="E56:L56"/>
    <mergeCell ref="F57:K57"/>
    <mergeCell ref="F64:K64"/>
    <mergeCell ref="C70:N70"/>
    <mergeCell ref="C72:N73"/>
  </mergeCells>
  <conditionalFormatting sqref="I102">
    <cfRule type="cellIs" dxfId="3" priority="2" operator="equal">
      <formula>0</formula>
    </cfRule>
  </conditionalFormatting>
  <conditionalFormatting sqref="I82">
    <cfRule type="cellIs" dxfId="2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213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8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106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15" x14ac:dyDescent="0.25">
      <c r="B7" s="97"/>
      <c r="C7" s="112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98"/>
    </row>
    <row r="8" spans="2:15" x14ac:dyDescent="0.25">
      <c r="B8" s="97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98"/>
    </row>
    <row r="9" spans="2:15" ht="15" customHeight="1" x14ac:dyDescent="0.25">
      <c r="B9" s="97"/>
      <c r="C9" s="113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137.6 millones lo que equivale a un avance en la ejecución del presupuesto del 19.1%. Por niveles de gobierno, el Gobierno Nacional viene ejecutando el 26.2% del presupuesto para esta región, seguido del Gobierno Regional (16.5%) y de los gobiernos locales en conjunto que tienen una ejecución del 19.6%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99"/>
    </row>
    <row r="10" spans="2:15" x14ac:dyDescent="0.25">
      <c r="B10" s="97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99"/>
    </row>
    <row r="11" spans="2:15" x14ac:dyDescent="0.25">
      <c r="B11" s="97"/>
      <c r="C11" s="100"/>
      <c r="D11" s="100"/>
      <c r="E11" s="100"/>
      <c r="F11" s="28"/>
      <c r="G11" s="28"/>
      <c r="H11" s="28"/>
      <c r="I11" s="28"/>
      <c r="J11" s="28"/>
      <c r="K11" s="28"/>
      <c r="L11" s="100"/>
      <c r="M11" s="100"/>
      <c r="N11" s="100"/>
      <c r="O11" s="99"/>
    </row>
    <row r="12" spans="2:15" ht="15" customHeight="1" x14ac:dyDescent="0.25">
      <c r="B12" s="97"/>
      <c r="C12" s="100"/>
      <c r="D12" s="3"/>
      <c r="E12" s="121" t="s">
        <v>72</v>
      </c>
      <c r="F12" s="122"/>
      <c r="G12" s="122"/>
      <c r="H12" s="122"/>
      <c r="I12" s="122"/>
      <c r="J12" s="122"/>
      <c r="K12" s="122"/>
      <c r="L12" s="122"/>
      <c r="M12" s="100"/>
      <c r="N12" s="100"/>
      <c r="O12" s="99"/>
    </row>
    <row r="13" spans="2:15" x14ac:dyDescent="0.25">
      <c r="B13" s="52"/>
      <c r="C13" s="56"/>
      <c r="E13" s="123" t="s">
        <v>17</v>
      </c>
      <c r="F13" s="123"/>
      <c r="G13" s="123"/>
      <c r="H13" s="123"/>
      <c r="I13" s="123"/>
      <c r="J13" s="123"/>
      <c r="K13" s="123"/>
      <c r="L13" s="123"/>
      <c r="M13" s="56"/>
      <c r="N13" s="56"/>
      <c r="O13" s="55"/>
    </row>
    <row r="14" spans="2:15" x14ac:dyDescent="0.25">
      <c r="B14" s="52"/>
      <c r="C14" s="57"/>
      <c r="E14" s="124" t="s">
        <v>16</v>
      </c>
      <c r="F14" s="125"/>
      <c r="G14" s="129" t="s">
        <v>74</v>
      </c>
      <c r="H14" s="129"/>
      <c r="I14" s="129"/>
      <c r="J14" s="129">
        <v>2017</v>
      </c>
      <c r="K14" s="129"/>
      <c r="L14" s="129"/>
      <c r="M14" s="57"/>
      <c r="N14" s="57"/>
      <c r="O14" s="58"/>
    </row>
    <row r="15" spans="2:15" x14ac:dyDescent="0.25">
      <c r="B15" s="52"/>
      <c r="C15" s="57"/>
      <c r="E15" s="126"/>
      <c r="F15" s="127"/>
      <c r="G15" s="46" t="s">
        <v>11</v>
      </c>
      <c r="H15" s="46" t="s">
        <v>12</v>
      </c>
      <c r="I15" s="46" t="s">
        <v>13</v>
      </c>
      <c r="J15" s="46" t="s">
        <v>11</v>
      </c>
      <c r="K15" s="46" t="s">
        <v>12</v>
      </c>
      <c r="L15" s="46" t="s">
        <v>13</v>
      </c>
      <c r="M15" s="57"/>
      <c r="N15" s="57"/>
      <c r="O15" s="58"/>
    </row>
    <row r="16" spans="2:15" x14ac:dyDescent="0.25">
      <c r="B16" s="52"/>
      <c r="C16" s="57"/>
      <c r="E16" s="10" t="s">
        <v>14</v>
      </c>
      <c r="F16" s="59"/>
      <c r="G16" s="7">
        <v>112.50886799999999</v>
      </c>
      <c r="H16" s="7">
        <v>29.457376000000004</v>
      </c>
      <c r="I16" s="8">
        <f>+H16/G16</f>
        <v>0.26182270361123894</v>
      </c>
      <c r="J16" s="7">
        <v>333.61611500000004</v>
      </c>
      <c r="K16" s="7">
        <v>325.34043000000003</v>
      </c>
      <c r="L16" s="8">
        <f t="shared" ref="L16:L19" si="0">+K16/J16</f>
        <v>0.97519398905535482</v>
      </c>
      <c r="M16" s="17">
        <f>+(I16-L16)*100</f>
        <v>-71.337128544411584</v>
      </c>
      <c r="N16" s="57"/>
      <c r="O16" s="58"/>
    </row>
    <row r="17" spans="2:15" x14ac:dyDescent="0.25">
      <c r="B17" s="52"/>
      <c r="C17" s="57"/>
      <c r="E17" s="10" t="s">
        <v>15</v>
      </c>
      <c r="F17" s="59"/>
      <c r="G17" s="7">
        <v>344.08348699999999</v>
      </c>
      <c r="H17" s="7">
        <v>56.827218999999999</v>
      </c>
      <c r="I17" s="8">
        <f t="shared" ref="I17:I19" si="1">+H17/G17</f>
        <v>0.16515532173736661</v>
      </c>
      <c r="J17" s="7">
        <v>312.03250499999996</v>
      </c>
      <c r="K17" s="7">
        <v>274.90341600000005</v>
      </c>
      <c r="L17" s="8">
        <f t="shared" si="0"/>
        <v>0.88100890642787388</v>
      </c>
      <c r="M17" s="17">
        <f t="shared" ref="M17:M19" si="2">+(I17-L17)*100</f>
        <v>-71.585358469050732</v>
      </c>
      <c r="N17" s="57"/>
      <c r="O17" s="58"/>
    </row>
    <row r="18" spans="2:15" x14ac:dyDescent="0.25">
      <c r="B18" s="52"/>
      <c r="C18" s="57"/>
      <c r="E18" s="10" t="s">
        <v>10</v>
      </c>
      <c r="F18" s="59"/>
      <c r="G18" s="7">
        <v>262.11684199999996</v>
      </c>
      <c r="H18" s="7">
        <v>51.299840999999994</v>
      </c>
      <c r="I18" s="8">
        <f t="shared" si="1"/>
        <v>0.19571363903430516</v>
      </c>
      <c r="J18" s="7">
        <v>309.87781799999999</v>
      </c>
      <c r="K18" s="7">
        <v>194.20415199999999</v>
      </c>
      <c r="L18" s="8">
        <f t="shared" si="0"/>
        <v>0.6267120158952455</v>
      </c>
      <c r="M18" s="17">
        <f t="shared" si="2"/>
        <v>-43.099837686094034</v>
      </c>
      <c r="N18" s="57"/>
      <c r="O18" s="58"/>
    </row>
    <row r="19" spans="2:15" x14ac:dyDescent="0.25">
      <c r="B19" s="52"/>
      <c r="C19" s="57"/>
      <c r="E19" s="12" t="s">
        <v>0</v>
      </c>
      <c r="F19" s="13"/>
      <c r="G19" s="14">
        <f t="shared" ref="G19:H19" si="3">SUM(G16:G18)</f>
        <v>718.7091969999999</v>
      </c>
      <c r="H19" s="15">
        <f t="shared" si="3"/>
        <v>137.58443599999998</v>
      </c>
      <c r="I19" s="16">
        <f t="shared" si="1"/>
        <v>0.19143269151737319</v>
      </c>
      <c r="J19" s="14">
        <f t="shared" ref="J19:K19" si="4">SUM(J16:J18)</f>
        <v>955.52643799999987</v>
      </c>
      <c r="K19" s="14">
        <f t="shared" si="4"/>
        <v>794.4479980000001</v>
      </c>
      <c r="L19" s="16">
        <f t="shared" si="0"/>
        <v>0.83142440272280593</v>
      </c>
      <c r="M19" s="17">
        <f t="shared" si="2"/>
        <v>-63.999171120543274</v>
      </c>
      <c r="N19" s="57"/>
      <c r="O19" s="58"/>
    </row>
    <row r="20" spans="2:15" x14ac:dyDescent="0.25">
      <c r="B20" s="52"/>
      <c r="C20" s="57"/>
      <c r="D20" s="57"/>
      <c r="E20" s="69" t="s">
        <v>75</v>
      </c>
      <c r="M20" s="60"/>
      <c r="N20" s="57"/>
      <c r="O20" s="58"/>
    </row>
    <row r="21" spans="2:15" x14ac:dyDescent="0.25">
      <c r="B21" s="52"/>
      <c r="C21" s="57"/>
      <c r="D21" s="57"/>
      <c r="E21" s="133" t="s">
        <v>73</v>
      </c>
      <c r="F21" s="133"/>
      <c r="G21" s="133"/>
      <c r="H21" s="133"/>
      <c r="I21" s="133"/>
      <c r="J21" s="133"/>
      <c r="K21" s="133"/>
      <c r="L21" s="133"/>
      <c r="M21" s="60"/>
      <c r="N21" s="57"/>
      <c r="O21" s="58"/>
    </row>
    <row r="22" spans="2:15" x14ac:dyDescent="0.25">
      <c r="B22" s="52"/>
      <c r="C22" s="57"/>
      <c r="D22" s="57"/>
      <c r="M22" s="60"/>
      <c r="N22" s="57"/>
      <c r="O22" s="58"/>
    </row>
    <row r="23" spans="2:15" ht="15" customHeight="1" x14ac:dyDescent="0.25">
      <c r="B23" s="52"/>
      <c r="C23" s="113" t="str">
        <f>+CONCATENATE("El avance del presupuesto para proyectos productivos se encuentra al " &amp; FIXED(K29*100,1) &amp; "%, mientras que para los proyectos del tipo social se registra un avance del " &amp; FIXED(K30*100,1) &amp;"% al 06 de junio 2018. Cabe resaltar que estos dos tipos de proyectos absorben el " &amp; FIXED(SUM(I29:I30)*100,1) &amp; "% del presupuesto total en esta región.")</f>
        <v>El avance del presupuesto para proyectos productivos se encuentra al 19.4%, mientras que para los proyectos del tipo social se registra un avance del 19.6% al 06 de junio 2018. Cabe resaltar que estos dos tipos de proyectos absorben el 93.5% del presupuesto total en esta región.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58"/>
    </row>
    <row r="24" spans="2:15" x14ac:dyDescent="0.25">
      <c r="B24" s="5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58"/>
    </row>
    <row r="25" spans="2:15" x14ac:dyDescent="0.25">
      <c r="B25" s="52"/>
      <c r="C25" s="57"/>
      <c r="D25" s="57"/>
      <c r="E25" s="47"/>
      <c r="F25" s="47"/>
      <c r="G25" s="47"/>
      <c r="H25" s="47"/>
      <c r="I25" s="47"/>
      <c r="J25" s="47"/>
      <c r="K25" s="47"/>
      <c r="L25" s="47"/>
      <c r="M25" s="57"/>
      <c r="N25" s="57"/>
      <c r="O25" s="58"/>
    </row>
    <row r="26" spans="2:15" x14ac:dyDescent="0.25">
      <c r="B26" s="52"/>
      <c r="C26" s="57"/>
      <c r="D26" s="57"/>
      <c r="E26" s="130" t="s">
        <v>79</v>
      </c>
      <c r="F26" s="130"/>
      <c r="G26" s="130"/>
      <c r="H26" s="130"/>
      <c r="I26" s="130"/>
      <c r="J26" s="130"/>
      <c r="K26" s="130"/>
      <c r="L26" s="130"/>
      <c r="M26" s="57"/>
      <c r="N26" s="57"/>
      <c r="O26" s="58"/>
    </row>
    <row r="27" spans="2:15" x14ac:dyDescent="0.25">
      <c r="B27" s="52"/>
      <c r="C27" s="57"/>
      <c r="D27" s="57"/>
      <c r="E27" s="5"/>
      <c r="F27" s="115" t="s">
        <v>1</v>
      </c>
      <c r="G27" s="115"/>
      <c r="H27" s="115"/>
      <c r="I27" s="115"/>
      <c r="J27" s="115"/>
      <c r="K27" s="115"/>
      <c r="L27" s="5"/>
      <c r="M27" s="57"/>
      <c r="N27" s="57"/>
      <c r="O27" s="58"/>
    </row>
    <row r="28" spans="2:15" x14ac:dyDescent="0.25">
      <c r="B28" s="52"/>
      <c r="C28" s="57"/>
      <c r="D28" s="57"/>
      <c r="E28" s="47"/>
      <c r="F28" s="119" t="s">
        <v>37</v>
      </c>
      <c r="G28" s="119"/>
      <c r="H28" s="19" t="s">
        <v>11</v>
      </c>
      <c r="I28" s="19" t="s">
        <v>21</v>
      </c>
      <c r="J28" s="19" t="s">
        <v>22</v>
      </c>
      <c r="K28" s="19" t="s">
        <v>23</v>
      </c>
      <c r="L28" s="47"/>
      <c r="M28" s="57"/>
      <c r="N28" s="57"/>
      <c r="O28" s="58"/>
    </row>
    <row r="29" spans="2:15" x14ac:dyDescent="0.25">
      <c r="B29" s="52"/>
      <c r="C29" s="57"/>
      <c r="D29" s="57"/>
      <c r="E29" s="47"/>
      <c r="F29" s="20" t="s">
        <v>18</v>
      </c>
      <c r="G29" s="11"/>
      <c r="H29" s="90">
        <v>288.95418599999994</v>
      </c>
      <c r="I29" s="23">
        <f>+H29/H$33</f>
        <v>0.40204603921327026</v>
      </c>
      <c r="J29" s="91">
        <v>55.931117</v>
      </c>
      <c r="K29" s="23">
        <f>+J29/H29</f>
        <v>0.19356396172782911</v>
      </c>
      <c r="L29" s="47"/>
      <c r="M29" s="57"/>
      <c r="N29" s="57"/>
      <c r="O29" s="58"/>
    </row>
    <row r="30" spans="2:15" x14ac:dyDescent="0.25">
      <c r="B30" s="52"/>
      <c r="C30" s="57"/>
      <c r="D30" s="57"/>
      <c r="E30" s="47"/>
      <c r="F30" s="20" t="s">
        <v>19</v>
      </c>
      <c r="G30" s="11"/>
      <c r="H30" s="91">
        <v>383.03067700000003</v>
      </c>
      <c r="I30" s="23">
        <f t="shared" ref="I30:I32" si="5">+H30/H$33</f>
        <v>0.53294250108225638</v>
      </c>
      <c r="J30" s="91">
        <v>75.032083999999998</v>
      </c>
      <c r="K30" s="23">
        <f t="shared" ref="K30:K33" si="6">+J30/H30</f>
        <v>0.19589053437617998</v>
      </c>
      <c r="L30" s="47"/>
      <c r="M30" s="57"/>
      <c r="N30" s="57"/>
      <c r="O30" s="58"/>
    </row>
    <row r="31" spans="2:15" x14ac:dyDescent="0.25">
      <c r="B31" s="52"/>
      <c r="C31" s="57"/>
      <c r="D31" s="57"/>
      <c r="E31" s="47"/>
      <c r="F31" s="20" t="s">
        <v>28</v>
      </c>
      <c r="G31" s="11"/>
      <c r="H31" s="91">
        <v>13.019627</v>
      </c>
      <c r="I31" s="23">
        <f t="shared" si="5"/>
        <v>1.8115292046276682E-2</v>
      </c>
      <c r="J31" s="91">
        <v>2.638728</v>
      </c>
      <c r="K31" s="23">
        <f t="shared" si="6"/>
        <v>0.20267308733191819</v>
      </c>
      <c r="L31" s="47"/>
      <c r="M31" s="57"/>
      <c r="N31" s="57"/>
      <c r="O31" s="58"/>
    </row>
    <row r="32" spans="2:15" x14ac:dyDescent="0.25">
      <c r="B32" s="52"/>
      <c r="C32" s="57"/>
      <c r="D32" s="57"/>
      <c r="E32" s="47"/>
      <c r="F32" s="20" t="s">
        <v>20</v>
      </c>
      <c r="G32" s="11"/>
      <c r="H32" s="91">
        <v>33.704706999999999</v>
      </c>
      <c r="I32" s="23">
        <f t="shared" si="5"/>
        <v>4.6896167658196812E-2</v>
      </c>
      <c r="J32" s="91">
        <v>3.982507</v>
      </c>
      <c r="K32" s="23">
        <f t="shared" si="6"/>
        <v>0.11815877823830363</v>
      </c>
      <c r="L32" s="47"/>
      <c r="M32" s="57"/>
      <c r="N32" s="57"/>
      <c r="O32" s="58"/>
    </row>
    <row r="33" spans="2:15" x14ac:dyDescent="0.25">
      <c r="B33" s="52"/>
      <c r="C33" s="57"/>
      <c r="D33" s="57"/>
      <c r="E33" s="47"/>
      <c r="F33" s="21" t="s">
        <v>0</v>
      </c>
      <c r="G33" s="13"/>
      <c r="H33" s="14">
        <f>SUM(H29:H32)</f>
        <v>718.7091969999999</v>
      </c>
      <c r="I33" s="22">
        <f>SUM(I29:I32)</f>
        <v>1.0000000000000002</v>
      </c>
      <c r="J33" s="89">
        <f>SUM(J29:J32)</f>
        <v>137.58443599999998</v>
      </c>
      <c r="K33" s="22">
        <f t="shared" si="6"/>
        <v>0.19143269151737319</v>
      </c>
      <c r="L33" s="47"/>
      <c r="M33" s="57"/>
      <c r="N33" s="57"/>
      <c r="O33" s="58"/>
    </row>
    <row r="34" spans="2:15" x14ac:dyDescent="0.25">
      <c r="B34" s="52"/>
      <c r="C34" s="57"/>
      <c r="E34" s="47"/>
      <c r="F34" s="118" t="s">
        <v>77</v>
      </c>
      <c r="G34" s="118"/>
      <c r="H34" s="118"/>
      <c r="I34" s="118"/>
      <c r="J34" s="118"/>
      <c r="K34" s="118"/>
      <c r="L34" s="47"/>
      <c r="N34" s="57"/>
      <c r="O34" s="58"/>
    </row>
    <row r="35" spans="2:15" x14ac:dyDescent="0.25">
      <c r="B35" s="52"/>
      <c r="C35" s="57"/>
      <c r="E35" s="47"/>
      <c r="F35" s="47"/>
      <c r="G35" s="47"/>
      <c r="H35" s="61"/>
      <c r="I35" s="62"/>
      <c r="J35" s="61"/>
      <c r="K35" s="62"/>
      <c r="L35" s="47"/>
      <c r="N35" s="57"/>
      <c r="O35" s="58"/>
    </row>
    <row r="36" spans="2:15" ht="15" customHeight="1" x14ac:dyDescent="0.25">
      <c r="B36" s="52"/>
      <c r="C36" s="113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19.2%, del mismo modo para proyectos SANEAMIENTO se tiene un nivel de avance de 6.2%. Cabe destacar que solo estos dos sectores concentran el 42.7% del presupuesto de esta región. 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58"/>
    </row>
    <row r="37" spans="2:15" x14ac:dyDescent="0.25">
      <c r="B37" s="5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58"/>
    </row>
    <row r="38" spans="2:15" x14ac:dyDescent="0.25">
      <c r="B38" s="52"/>
      <c r="C38" s="57"/>
      <c r="D38" s="47"/>
      <c r="E38" s="47"/>
      <c r="F38" s="47"/>
      <c r="G38" s="47"/>
      <c r="H38" s="57"/>
      <c r="I38" s="57"/>
      <c r="J38" s="57"/>
      <c r="K38" s="57"/>
      <c r="L38" s="57"/>
      <c r="M38" s="57"/>
      <c r="N38" s="57"/>
      <c r="O38" s="58"/>
    </row>
    <row r="39" spans="2:15" x14ac:dyDescent="0.25">
      <c r="B39" s="52"/>
      <c r="C39" s="57"/>
      <c r="D39" s="47"/>
      <c r="E39" s="114" t="s">
        <v>80</v>
      </c>
      <c r="F39" s="114"/>
      <c r="G39" s="114"/>
      <c r="H39" s="114"/>
      <c r="I39" s="114"/>
      <c r="J39" s="114"/>
      <c r="K39" s="114"/>
      <c r="L39" s="114"/>
      <c r="M39" s="57"/>
      <c r="N39" s="57"/>
      <c r="O39" s="58"/>
    </row>
    <row r="40" spans="2:15" x14ac:dyDescent="0.25">
      <c r="B40" s="52"/>
      <c r="C40" s="57"/>
      <c r="D40" s="47"/>
      <c r="E40" s="5"/>
      <c r="F40" s="115" t="s">
        <v>1</v>
      </c>
      <c r="G40" s="115"/>
      <c r="H40" s="115"/>
      <c r="I40" s="115"/>
      <c r="J40" s="115"/>
      <c r="K40" s="115"/>
      <c r="L40" s="5"/>
      <c r="M40" s="57"/>
      <c r="N40" s="57"/>
      <c r="O40" s="58"/>
    </row>
    <row r="41" spans="2:15" x14ac:dyDescent="0.25">
      <c r="B41" s="52"/>
      <c r="C41" s="57"/>
      <c r="D41" s="47"/>
      <c r="E41" s="28"/>
      <c r="F41" s="116" t="s">
        <v>27</v>
      </c>
      <c r="G41" s="117"/>
      <c r="H41" s="25" t="s">
        <v>25</v>
      </c>
      <c r="I41" s="25" t="s">
        <v>3</v>
      </c>
      <c r="J41" s="19" t="s">
        <v>26</v>
      </c>
      <c r="K41" s="19" t="s">
        <v>23</v>
      </c>
      <c r="L41" s="5"/>
      <c r="M41" s="57"/>
      <c r="N41" s="57"/>
      <c r="O41" s="58"/>
    </row>
    <row r="42" spans="2:15" x14ac:dyDescent="0.25">
      <c r="B42" s="52"/>
      <c r="C42" s="57"/>
      <c r="D42" s="47"/>
      <c r="E42" s="28"/>
      <c r="F42" s="20" t="s">
        <v>54</v>
      </c>
      <c r="G42" s="26"/>
      <c r="H42" s="91">
        <v>179.47067299999998</v>
      </c>
      <c r="I42" s="23">
        <f>+H42/H$50</f>
        <v>0.24971250367900882</v>
      </c>
      <c r="J42" s="91">
        <v>34.538911999999996</v>
      </c>
      <c r="K42" s="23">
        <f>+J42/H42</f>
        <v>0.19244877963989138</v>
      </c>
      <c r="L42" s="5"/>
      <c r="M42" s="57"/>
      <c r="N42" s="57"/>
      <c r="O42" s="58"/>
    </row>
    <row r="43" spans="2:15" x14ac:dyDescent="0.25">
      <c r="B43" s="52"/>
      <c r="C43" s="57"/>
      <c r="D43" s="47"/>
      <c r="E43" s="28"/>
      <c r="F43" s="20" t="s">
        <v>55</v>
      </c>
      <c r="G43" s="26"/>
      <c r="H43" s="91">
        <v>127.65324699999999</v>
      </c>
      <c r="I43" s="23">
        <f t="shared" ref="I43:I49" si="7">+H43/H$50</f>
        <v>0.17761460063798237</v>
      </c>
      <c r="J43" s="91">
        <v>7.9779399999999994</v>
      </c>
      <c r="K43" s="23">
        <f t="shared" ref="K43:K50" si="8">+J43/H43</f>
        <v>6.2496961005621736E-2</v>
      </c>
      <c r="L43" s="5"/>
      <c r="M43" s="57"/>
      <c r="N43" s="57"/>
      <c r="O43" s="58"/>
    </row>
    <row r="44" spans="2:15" x14ac:dyDescent="0.25">
      <c r="B44" s="52"/>
      <c r="C44" s="57"/>
      <c r="D44" s="47"/>
      <c r="E44" s="28"/>
      <c r="F44" s="20" t="s">
        <v>56</v>
      </c>
      <c r="G44" s="26"/>
      <c r="H44" s="91">
        <v>118.580361</v>
      </c>
      <c r="I44" s="23">
        <f t="shared" si="7"/>
        <v>0.16499073824986824</v>
      </c>
      <c r="J44" s="91">
        <v>27.896262</v>
      </c>
      <c r="K44" s="23">
        <f t="shared" si="8"/>
        <v>0.23525195710949134</v>
      </c>
      <c r="L44" s="5"/>
      <c r="M44" s="57"/>
      <c r="N44" s="57"/>
      <c r="O44" s="58"/>
    </row>
    <row r="45" spans="2:15" x14ac:dyDescent="0.25">
      <c r="B45" s="52"/>
      <c r="C45" s="57"/>
      <c r="D45" s="47"/>
      <c r="E45" s="28"/>
      <c r="F45" s="20" t="s">
        <v>62</v>
      </c>
      <c r="G45" s="26"/>
      <c r="H45" s="91">
        <v>114.058988</v>
      </c>
      <c r="I45" s="23">
        <f t="shared" si="7"/>
        <v>0.15869977520268186</v>
      </c>
      <c r="J45" s="91">
        <v>33.038880000000006</v>
      </c>
      <c r="K45" s="23">
        <f t="shared" si="8"/>
        <v>0.28966485306708145</v>
      </c>
      <c r="L45" s="5"/>
      <c r="M45" s="57"/>
      <c r="N45" s="57"/>
      <c r="O45" s="58"/>
    </row>
    <row r="46" spans="2:15" x14ac:dyDescent="0.25">
      <c r="B46" s="52"/>
      <c r="C46" s="57"/>
      <c r="D46" s="47"/>
      <c r="E46" s="28"/>
      <c r="F46" s="20" t="s">
        <v>60</v>
      </c>
      <c r="G46" s="26"/>
      <c r="H46" s="91">
        <v>33.704706999999999</v>
      </c>
      <c r="I46" s="23">
        <f t="shared" si="7"/>
        <v>4.6896167658196805E-2</v>
      </c>
      <c r="J46" s="91">
        <v>3.982507</v>
      </c>
      <c r="K46" s="23">
        <f t="shared" si="8"/>
        <v>0.11815877823830363</v>
      </c>
      <c r="L46" s="5"/>
      <c r="M46" s="57"/>
      <c r="N46" s="57"/>
      <c r="O46" s="58"/>
    </row>
    <row r="47" spans="2:15" x14ac:dyDescent="0.25">
      <c r="B47" s="52"/>
      <c r="C47" s="57"/>
      <c r="D47" s="47"/>
      <c r="E47" s="28"/>
      <c r="F47" s="20" t="s">
        <v>58</v>
      </c>
      <c r="G47" s="26"/>
      <c r="H47" s="91">
        <v>27.739652</v>
      </c>
      <c r="I47" s="23">
        <f t="shared" si="7"/>
        <v>3.8596489533999939E-2</v>
      </c>
      <c r="J47" s="91">
        <v>7.0779570000000005</v>
      </c>
      <c r="K47" s="23">
        <f t="shared" si="8"/>
        <v>0.25515666166251838</v>
      </c>
      <c r="L47" s="5"/>
      <c r="M47" s="57"/>
      <c r="N47" s="57"/>
      <c r="O47" s="58"/>
    </row>
    <row r="48" spans="2:15" x14ac:dyDescent="0.25">
      <c r="B48" s="52"/>
      <c r="C48" s="57"/>
      <c r="D48" s="47"/>
      <c r="E48" s="28"/>
      <c r="F48" s="20" t="s">
        <v>57</v>
      </c>
      <c r="G48" s="26"/>
      <c r="H48" s="91">
        <v>21.865209</v>
      </c>
      <c r="I48" s="23">
        <f t="shared" si="7"/>
        <v>3.0422887436627584E-2</v>
      </c>
      <c r="J48" s="91">
        <v>3.0372279999999998</v>
      </c>
      <c r="K48" s="23">
        <f t="shared" si="8"/>
        <v>0.13890688170417212</v>
      </c>
      <c r="L48" s="5"/>
      <c r="M48" s="57"/>
      <c r="N48" s="57"/>
      <c r="O48" s="58"/>
    </row>
    <row r="49" spans="2:15" x14ac:dyDescent="0.25">
      <c r="B49" s="52"/>
      <c r="C49" s="57"/>
      <c r="D49" s="47"/>
      <c r="E49" s="28"/>
      <c r="F49" s="20" t="s">
        <v>61</v>
      </c>
      <c r="G49" s="26"/>
      <c r="H49" s="91">
        <v>95.636359999999996</v>
      </c>
      <c r="I49" s="23">
        <f t="shared" si="7"/>
        <v>0.13306683760163429</v>
      </c>
      <c r="J49" s="91">
        <v>20.034749999999999</v>
      </c>
      <c r="K49" s="23">
        <f t="shared" si="8"/>
        <v>0.20948883876383417</v>
      </c>
      <c r="L49" s="5"/>
      <c r="M49" s="57"/>
      <c r="N49" s="57"/>
      <c r="O49" s="58"/>
    </row>
    <row r="50" spans="2:15" x14ac:dyDescent="0.25">
      <c r="B50" s="52"/>
      <c r="C50" s="57"/>
      <c r="D50" s="47"/>
      <c r="E50" s="28"/>
      <c r="F50" s="21" t="s">
        <v>0</v>
      </c>
      <c r="G50" s="27"/>
      <c r="H50" s="14">
        <f>SUM(H42:H49)</f>
        <v>718.70919700000002</v>
      </c>
      <c r="I50" s="22">
        <f>SUM(I42:I49)</f>
        <v>0.99999999999999989</v>
      </c>
      <c r="J50" s="89">
        <f>SUM(J42:J49)</f>
        <v>137.58443599999998</v>
      </c>
      <c r="K50" s="22">
        <f t="shared" si="8"/>
        <v>0.19143269151737316</v>
      </c>
      <c r="L50" s="5"/>
      <c r="M50" s="57"/>
      <c r="N50" s="57"/>
      <c r="O50" s="58"/>
    </row>
    <row r="51" spans="2:15" x14ac:dyDescent="0.25">
      <c r="B51" s="52"/>
      <c r="C51" s="57"/>
      <c r="E51" s="47"/>
      <c r="F51" s="118" t="s">
        <v>77</v>
      </c>
      <c r="G51" s="118"/>
      <c r="H51" s="118"/>
      <c r="I51" s="118"/>
      <c r="J51" s="118"/>
      <c r="K51" s="118"/>
      <c r="L51" s="47"/>
      <c r="N51" s="57"/>
      <c r="O51" s="58"/>
    </row>
    <row r="52" spans="2:15" x14ac:dyDescent="0.25">
      <c r="B52" s="52"/>
      <c r="C52" s="57"/>
      <c r="E52" s="47"/>
      <c r="M52" s="57"/>
      <c r="N52" s="57"/>
      <c r="O52" s="58"/>
    </row>
    <row r="53" spans="2:15" ht="15" customHeight="1" x14ac:dyDescent="0.25">
      <c r="B53" s="52"/>
      <c r="C53" s="113" t="str">
        <f>+CONCATENATE("Al 06 de junio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Al 06 de junio  de los 582  proyectos presupuestados para el 2018, 257 no cuentan con ningún avance en ejecución del gasto, mientras que 142 (24.4% de proyectos) no superan el 50,0% de ejecución, 135 proyectos (23.2% del total) tienen un nivel de ejecución mayor al 50,0% pero no culminan al 100% y 48 proyectos por S/ 1.4 millones se han ejecutado al 100,0%.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58"/>
    </row>
    <row r="54" spans="2:15" x14ac:dyDescent="0.25">
      <c r="B54" s="5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58"/>
    </row>
    <row r="55" spans="2:15" x14ac:dyDescent="0.25">
      <c r="B55" s="52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  <row r="56" spans="2:15" x14ac:dyDescent="0.25">
      <c r="B56" s="52"/>
      <c r="C56" s="57"/>
      <c r="D56" s="57"/>
      <c r="E56" s="114" t="s">
        <v>88</v>
      </c>
      <c r="F56" s="114"/>
      <c r="G56" s="114"/>
      <c r="H56" s="114"/>
      <c r="I56" s="114"/>
      <c r="J56" s="114"/>
      <c r="K56" s="114"/>
      <c r="L56" s="114"/>
      <c r="M56" s="28"/>
      <c r="N56" s="57"/>
      <c r="O56" s="58"/>
    </row>
    <row r="57" spans="2:15" x14ac:dyDescent="0.25">
      <c r="B57" s="52"/>
      <c r="C57" s="57"/>
      <c r="D57" s="57"/>
      <c r="E57" s="5"/>
      <c r="F57" s="115" t="s">
        <v>38</v>
      </c>
      <c r="G57" s="115"/>
      <c r="H57" s="115"/>
      <c r="I57" s="115"/>
      <c r="J57" s="115"/>
      <c r="K57" s="115"/>
      <c r="L57" s="5"/>
      <c r="M57" s="28"/>
      <c r="N57" s="57"/>
      <c r="O57" s="58"/>
    </row>
    <row r="58" spans="2:15" x14ac:dyDescent="0.25">
      <c r="B58" s="52"/>
      <c r="C58" s="57"/>
      <c r="D58" s="57"/>
      <c r="E58" s="28"/>
      <c r="F58" s="31" t="s">
        <v>30</v>
      </c>
      <c r="G58" s="19" t="s">
        <v>23</v>
      </c>
      <c r="H58" s="19" t="s">
        <v>25</v>
      </c>
      <c r="I58" s="19" t="s">
        <v>12</v>
      </c>
      <c r="J58" s="19" t="s">
        <v>29</v>
      </c>
      <c r="K58" s="19" t="s">
        <v>3</v>
      </c>
      <c r="L58" s="28"/>
      <c r="M58" s="28" t="s">
        <v>42</v>
      </c>
      <c r="N58" s="57"/>
      <c r="O58" s="58"/>
    </row>
    <row r="59" spans="2:15" x14ac:dyDescent="0.25">
      <c r="B59" s="52"/>
      <c r="C59" s="57"/>
      <c r="D59" s="57"/>
      <c r="E59" s="28"/>
      <c r="F59" s="32" t="s">
        <v>31</v>
      </c>
      <c r="G59" s="23">
        <f>+I59/H59</f>
        <v>0</v>
      </c>
      <c r="H59" s="18">
        <f>+H108+H157+H206</f>
        <v>263.59050099999996</v>
      </c>
      <c r="I59" s="18">
        <f t="shared" ref="I59:J62" si="9">+I108+I157+I206</f>
        <v>0</v>
      </c>
      <c r="J59" s="18">
        <f t="shared" si="9"/>
        <v>257</v>
      </c>
      <c r="K59" s="23">
        <f>+J59/J$63</f>
        <v>0.44158075601374569</v>
      </c>
      <c r="L59" s="28"/>
      <c r="M59" s="34">
        <f>SUM(J60:J62)</f>
        <v>325</v>
      </c>
      <c r="N59" s="57"/>
      <c r="O59" s="58"/>
    </row>
    <row r="60" spans="2:15" x14ac:dyDescent="0.25">
      <c r="B60" s="52"/>
      <c r="C60" s="57"/>
      <c r="D60" s="57"/>
      <c r="E60" s="28"/>
      <c r="F60" s="32" t="s">
        <v>32</v>
      </c>
      <c r="G60" s="23">
        <f t="shared" ref="G60:G63" si="10">+I60/H60</f>
        <v>0.21520138624467441</v>
      </c>
      <c r="H60" s="18">
        <f t="shared" ref="H60:H62" si="11">+H109+H158+H207</f>
        <v>383.57326799999998</v>
      </c>
      <c r="I60" s="18">
        <f t="shared" si="9"/>
        <v>82.545499000000007</v>
      </c>
      <c r="J60" s="18">
        <f t="shared" si="9"/>
        <v>142</v>
      </c>
      <c r="K60" s="23">
        <f t="shared" ref="K60:K62" si="12">+J60/J$63</f>
        <v>0.24398625429553264</v>
      </c>
      <c r="L60" s="28"/>
      <c r="M60" s="28"/>
      <c r="N60" s="57"/>
      <c r="O60" s="58"/>
    </row>
    <row r="61" spans="2:15" x14ac:dyDescent="0.25">
      <c r="B61" s="52"/>
      <c r="C61" s="57"/>
      <c r="D61" s="57"/>
      <c r="E61" s="28"/>
      <c r="F61" s="32" t="s">
        <v>33</v>
      </c>
      <c r="G61" s="23">
        <f t="shared" si="10"/>
        <v>0.7647767929126188</v>
      </c>
      <c r="H61" s="18">
        <f t="shared" si="11"/>
        <v>70.173735000000008</v>
      </c>
      <c r="I61" s="18">
        <f t="shared" si="9"/>
        <v>53.667243999999997</v>
      </c>
      <c r="J61" s="18">
        <f t="shared" si="9"/>
        <v>135</v>
      </c>
      <c r="K61" s="23">
        <f t="shared" si="12"/>
        <v>0.23195876288659795</v>
      </c>
      <c r="L61" s="28"/>
      <c r="M61" s="28"/>
      <c r="N61" s="57"/>
      <c r="O61" s="58"/>
    </row>
    <row r="62" spans="2:15" x14ac:dyDescent="0.25">
      <c r="B62" s="52"/>
      <c r="C62" s="57"/>
      <c r="D62" s="57"/>
      <c r="E62" s="28"/>
      <c r="F62" s="32" t="s">
        <v>34</v>
      </c>
      <c r="G62" s="23">
        <f t="shared" si="10"/>
        <v>1</v>
      </c>
      <c r="H62" s="18">
        <f t="shared" si="11"/>
        <v>1.3716930000000001</v>
      </c>
      <c r="I62" s="18">
        <f t="shared" si="9"/>
        <v>1.3716930000000001</v>
      </c>
      <c r="J62" s="18">
        <f t="shared" si="9"/>
        <v>48</v>
      </c>
      <c r="K62" s="23">
        <f t="shared" si="12"/>
        <v>8.247422680412371E-2</v>
      </c>
      <c r="L62" s="28"/>
      <c r="M62" s="28"/>
      <c r="N62" s="57"/>
      <c r="O62" s="58"/>
    </row>
    <row r="63" spans="2:15" x14ac:dyDescent="0.25">
      <c r="B63" s="52"/>
      <c r="C63" s="57"/>
      <c r="D63" s="57"/>
      <c r="E63" s="28"/>
      <c r="F63" s="33" t="s">
        <v>0</v>
      </c>
      <c r="G63" s="22">
        <f t="shared" si="10"/>
        <v>0.19143269151737316</v>
      </c>
      <c r="H63" s="15">
        <f t="shared" ref="H63:J63" si="13">SUM(H59:H62)</f>
        <v>718.70919700000002</v>
      </c>
      <c r="I63" s="15">
        <f t="shared" si="13"/>
        <v>137.58443599999998</v>
      </c>
      <c r="J63" s="30">
        <f t="shared" si="13"/>
        <v>582</v>
      </c>
      <c r="K63" s="22">
        <f>SUM(K59:K62)</f>
        <v>1</v>
      </c>
      <c r="L63" s="28"/>
      <c r="M63" s="28"/>
      <c r="N63" s="57"/>
      <c r="O63" s="58"/>
    </row>
    <row r="64" spans="2:15" x14ac:dyDescent="0.25">
      <c r="B64" s="52"/>
      <c r="C64" s="57"/>
      <c r="E64" s="5"/>
      <c r="F64" s="118" t="s">
        <v>77</v>
      </c>
      <c r="G64" s="118"/>
      <c r="H64" s="118"/>
      <c r="I64" s="118"/>
      <c r="J64" s="118"/>
      <c r="K64" s="118"/>
      <c r="L64" s="5"/>
      <c r="M64" s="3"/>
      <c r="N64" s="57"/>
      <c r="O64" s="58"/>
    </row>
    <row r="65" spans="2:15" x14ac:dyDescent="0.25">
      <c r="B65" s="52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2:15" x14ac:dyDescent="0.25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5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97"/>
      <c r="C70" s="112" t="s">
        <v>24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98"/>
    </row>
    <row r="71" spans="2:15" x14ac:dyDescent="0.25">
      <c r="B71" s="9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99"/>
    </row>
    <row r="72" spans="2:15" ht="15" customHeight="1" x14ac:dyDescent="0.25">
      <c r="B72" s="97"/>
      <c r="C72" s="113" t="str">
        <f>+CONCATENATE("El avance del presupuesto del Gobierno Nacional para proyectos productivos se encuentra al " &amp; FIXED(K78*100,1) &amp; "%, mientras que para los proyectos del tipo social se registra un avance del " &amp; FIXED(K79*100,1) &amp;"% al 06 de junio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24.5%, mientras que para los proyectos del tipo social se registra un avance del 33.7% al 06 de junio del 2018. Cabe resaltar que estos dos tipos de proyectos absorben el 96.8% del presupuesto total del Gobierno Nacional en esta región.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99"/>
    </row>
    <row r="73" spans="2:15" x14ac:dyDescent="0.25">
      <c r="B73" s="97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92"/>
    </row>
    <row r="74" spans="2:15" x14ac:dyDescent="0.25">
      <c r="B74" s="97"/>
      <c r="C74" s="28"/>
      <c r="D74" s="28"/>
      <c r="E74" s="5"/>
      <c r="F74" s="5"/>
      <c r="G74" s="5"/>
      <c r="H74" s="5"/>
      <c r="I74" s="5"/>
      <c r="J74" s="5"/>
      <c r="K74" s="5"/>
      <c r="L74" s="5"/>
      <c r="M74" s="28"/>
      <c r="N74" s="28"/>
      <c r="O74" s="92"/>
    </row>
    <row r="75" spans="2:15" x14ac:dyDescent="0.25">
      <c r="B75" s="97"/>
      <c r="C75" s="28"/>
      <c r="D75" s="28"/>
      <c r="E75" s="128" t="s">
        <v>81</v>
      </c>
      <c r="F75" s="128"/>
      <c r="G75" s="128"/>
      <c r="H75" s="128"/>
      <c r="I75" s="128"/>
      <c r="J75" s="128"/>
      <c r="K75" s="128"/>
      <c r="L75" s="128"/>
      <c r="M75" s="28"/>
      <c r="N75" s="28"/>
      <c r="O75" s="92"/>
    </row>
    <row r="76" spans="2:15" x14ac:dyDescent="0.25">
      <c r="B76" s="97"/>
      <c r="C76" s="28"/>
      <c r="D76" s="28"/>
      <c r="E76" s="5"/>
      <c r="F76" s="115" t="s">
        <v>1</v>
      </c>
      <c r="G76" s="115"/>
      <c r="H76" s="115"/>
      <c r="I76" s="115"/>
      <c r="J76" s="115"/>
      <c r="K76" s="115"/>
      <c r="L76" s="5"/>
      <c r="M76" s="28"/>
      <c r="N76" s="28"/>
      <c r="O76" s="92"/>
    </row>
    <row r="77" spans="2:15" x14ac:dyDescent="0.25">
      <c r="B77" s="97"/>
      <c r="C77" s="28"/>
      <c r="D77" s="28"/>
      <c r="E77" s="5"/>
      <c r="F77" s="119" t="s">
        <v>37</v>
      </c>
      <c r="G77" s="119"/>
      <c r="H77" s="19" t="s">
        <v>11</v>
      </c>
      <c r="I77" s="19" t="s">
        <v>21</v>
      </c>
      <c r="J77" s="19" t="s">
        <v>22</v>
      </c>
      <c r="K77" s="19" t="s">
        <v>23</v>
      </c>
      <c r="L77" s="5"/>
      <c r="M77" s="28"/>
      <c r="N77" s="28"/>
      <c r="O77" s="92"/>
    </row>
    <row r="78" spans="2:15" x14ac:dyDescent="0.25">
      <c r="B78" s="97"/>
      <c r="C78" s="28"/>
      <c r="D78" s="28"/>
      <c r="E78" s="5"/>
      <c r="F78" s="20" t="s">
        <v>18</v>
      </c>
      <c r="G78" s="11"/>
      <c r="H78" s="90">
        <v>83.045151000000004</v>
      </c>
      <c r="I78" s="23">
        <f>+H78/$H$82</f>
        <v>0.73812093638698772</v>
      </c>
      <c r="J78" s="91">
        <v>20.317301</v>
      </c>
      <c r="K78" s="23">
        <f>+J78/H78</f>
        <v>0.24465367038708857</v>
      </c>
      <c r="L78" s="5"/>
      <c r="M78" s="28"/>
      <c r="N78" s="28"/>
      <c r="O78" s="92"/>
    </row>
    <row r="79" spans="2:15" x14ac:dyDescent="0.25">
      <c r="B79" s="97"/>
      <c r="C79" s="28"/>
      <c r="D79" s="28"/>
      <c r="E79" s="5"/>
      <c r="F79" s="20" t="s">
        <v>19</v>
      </c>
      <c r="G79" s="11"/>
      <c r="H79" s="91">
        <v>25.907222000000001</v>
      </c>
      <c r="I79" s="23">
        <f>+H79/$H$82</f>
        <v>0.23026826649789064</v>
      </c>
      <c r="J79" s="91">
        <v>8.7244310000000009</v>
      </c>
      <c r="K79" s="23">
        <f t="shared" ref="K79:K82" si="14">+J79/H79</f>
        <v>0.33675671594584711</v>
      </c>
      <c r="L79" s="5"/>
      <c r="M79" s="28"/>
      <c r="N79" s="28"/>
      <c r="O79" s="92"/>
    </row>
    <row r="80" spans="2:15" x14ac:dyDescent="0.25">
      <c r="B80" s="97"/>
      <c r="C80" s="28"/>
      <c r="D80" s="28"/>
      <c r="E80" s="5"/>
      <c r="F80" s="20" t="s">
        <v>28</v>
      </c>
      <c r="G80" s="11"/>
      <c r="H80" s="91">
        <v>2.4047700000000001</v>
      </c>
      <c r="I80" s="23">
        <f>+H80/$H$82</f>
        <v>2.1374048488337825E-2</v>
      </c>
      <c r="J80" s="91">
        <v>0.18686800000000001</v>
      </c>
      <c r="K80" s="23">
        <f t="shared" si="14"/>
        <v>7.7707223559841485E-2</v>
      </c>
      <c r="L80" s="5"/>
      <c r="M80" s="28"/>
      <c r="N80" s="28"/>
      <c r="O80" s="92"/>
    </row>
    <row r="81" spans="2:15" x14ac:dyDescent="0.25">
      <c r="B81" s="97"/>
      <c r="C81" s="28"/>
      <c r="D81" s="28"/>
      <c r="E81" s="5"/>
      <c r="F81" s="20" t="s">
        <v>20</v>
      </c>
      <c r="G81" s="11"/>
      <c r="H81" s="91">
        <v>1.1517250000000001</v>
      </c>
      <c r="I81" s="23">
        <f>+H81/$H$82</f>
        <v>1.0236748626783802E-2</v>
      </c>
      <c r="J81" s="91">
        <v>0.22877600000000001</v>
      </c>
      <c r="K81" s="23">
        <f t="shared" si="14"/>
        <v>0.19863769563046732</v>
      </c>
      <c r="L81" s="5"/>
      <c r="M81" s="28"/>
      <c r="N81" s="28"/>
      <c r="O81" s="92"/>
    </row>
    <row r="82" spans="2:15" x14ac:dyDescent="0.25">
      <c r="B82" s="97"/>
      <c r="C82" s="28"/>
      <c r="D82" s="28"/>
      <c r="E82" s="5"/>
      <c r="F82" s="21" t="s">
        <v>0</v>
      </c>
      <c r="G82" s="13"/>
      <c r="H82" s="89">
        <f>SUM(H78:H81)</f>
        <v>112.50886800000001</v>
      </c>
      <c r="I82" s="22">
        <f>+H82/$H$82</f>
        <v>1</v>
      </c>
      <c r="J82" s="89">
        <f>SUM(J78:J81)</f>
        <v>29.457376000000004</v>
      </c>
      <c r="K82" s="22">
        <f t="shared" si="14"/>
        <v>0.26182270361123888</v>
      </c>
      <c r="L82" s="5"/>
      <c r="M82" s="28"/>
      <c r="N82" s="28"/>
      <c r="O82" s="92"/>
    </row>
    <row r="83" spans="2:15" x14ac:dyDescent="0.25">
      <c r="B83" s="97"/>
      <c r="C83" s="28"/>
      <c r="D83" s="3"/>
      <c r="E83" s="5"/>
      <c r="F83" s="118" t="s">
        <v>77</v>
      </c>
      <c r="G83" s="118"/>
      <c r="H83" s="118"/>
      <c r="I83" s="118"/>
      <c r="J83" s="118"/>
      <c r="K83" s="118"/>
      <c r="L83" s="5"/>
      <c r="M83" s="3"/>
      <c r="N83" s="28"/>
      <c r="O83" s="92"/>
    </row>
    <row r="84" spans="2:15" x14ac:dyDescent="0.25">
      <c r="B84" s="97"/>
      <c r="C84" s="28"/>
      <c r="D84" s="28"/>
      <c r="E84" s="5"/>
      <c r="F84" s="5"/>
      <c r="G84" s="5"/>
      <c r="H84" s="5"/>
      <c r="I84" s="5"/>
      <c r="J84" s="5"/>
      <c r="K84" s="5"/>
      <c r="L84" s="5"/>
      <c r="M84" s="28"/>
      <c r="N84" s="28"/>
      <c r="O84" s="92"/>
    </row>
    <row r="85" spans="2:15" ht="15" customHeight="1" x14ac:dyDescent="0.25">
      <c r="B85" s="97"/>
      <c r="C85" s="113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34.0%, del mismo modo para proyectos EDUCACION se tiene un nivel de avance de 45.1%. Cabe destacar que solo estos dos sectores concentran el 57.8% del presupuesto de esta región. 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92"/>
    </row>
    <row r="86" spans="2:15" x14ac:dyDescent="0.25">
      <c r="B86" s="97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92"/>
    </row>
    <row r="87" spans="2:15" x14ac:dyDescent="0.25">
      <c r="B87" s="52"/>
      <c r="C87" s="57"/>
      <c r="D87" s="47"/>
      <c r="E87" s="47"/>
      <c r="F87" s="47"/>
      <c r="G87" s="47"/>
      <c r="H87" s="57"/>
      <c r="I87" s="57"/>
      <c r="J87" s="57"/>
      <c r="K87" s="57"/>
      <c r="L87" s="57"/>
      <c r="M87" s="57"/>
      <c r="N87" s="57"/>
      <c r="O87" s="58"/>
    </row>
    <row r="88" spans="2:15" x14ac:dyDescent="0.25">
      <c r="B88" s="52"/>
      <c r="C88" s="57"/>
      <c r="D88" s="47"/>
      <c r="E88" s="114" t="s">
        <v>84</v>
      </c>
      <c r="F88" s="114"/>
      <c r="G88" s="114"/>
      <c r="H88" s="114"/>
      <c r="I88" s="114"/>
      <c r="J88" s="114"/>
      <c r="K88" s="114"/>
      <c r="L88" s="114"/>
      <c r="M88" s="57"/>
      <c r="N88" s="57"/>
      <c r="O88" s="58"/>
    </row>
    <row r="89" spans="2:15" x14ac:dyDescent="0.25">
      <c r="B89" s="52"/>
      <c r="C89" s="57"/>
      <c r="D89" s="47"/>
      <c r="E89" s="5"/>
      <c r="F89" s="115" t="s">
        <v>1</v>
      </c>
      <c r="G89" s="115"/>
      <c r="H89" s="115"/>
      <c r="I89" s="115"/>
      <c r="J89" s="115"/>
      <c r="K89" s="115"/>
      <c r="L89" s="5"/>
      <c r="M89" s="57"/>
      <c r="N89" s="57"/>
      <c r="O89" s="58"/>
    </row>
    <row r="90" spans="2:15" x14ac:dyDescent="0.25">
      <c r="B90" s="52"/>
      <c r="C90" s="57"/>
      <c r="D90" s="47"/>
      <c r="E90" s="28"/>
      <c r="F90" s="116" t="s">
        <v>27</v>
      </c>
      <c r="G90" s="117"/>
      <c r="H90" s="25" t="s">
        <v>25</v>
      </c>
      <c r="I90" s="25" t="s">
        <v>3</v>
      </c>
      <c r="J90" s="19" t="s">
        <v>26</v>
      </c>
      <c r="K90" s="19" t="s">
        <v>23</v>
      </c>
      <c r="L90" s="5"/>
      <c r="M90" s="57"/>
      <c r="N90" s="57"/>
      <c r="O90" s="58"/>
    </row>
    <row r="91" spans="2:15" x14ac:dyDescent="0.25">
      <c r="B91" s="52"/>
      <c r="C91" s="57"/>
      <c r="D91" s="47"/>
      <c r="E91" s="28"/>
      <c r="F91" s="20" t="s">
        <v>54</v>
      </c>
      <c r="G91" s="26"/>
      <c r="H91" s="91">
        <v>45.768116999999997</v>
      </c>
      <c r="I91" s="23">
        <f t="shared" ref="I91:I98" si="15">+H91/$H$99</f>
        <v>0.40679564032232546</v>
      </c>
      <c r="J91" s="91">
        <v>15.542733999999999</v>
      </c>
      <c r="K91" s="23">
        <f>+J91/H91</f>
        <v>0.33959741013596867</v>
      </c>
      <c r="L91" s="5"/>
      <c r="M91" s="57"/>
      <c r="N91" s="57"/>
      <c r="O91" s="58"/>
    </row>
    <row r="92" spans="2:15" x14ac:dyDescent="0.25">
      <c r="B92" s="52"/>
      <c r="C92" s="57"/>
      <c r="D92" s="47"/>
      <c r="E92" s="28"/>
      <c r="F92" s="20" t="s">
        <v>56</v>
      </c>
      <c r="G92" s="26"/>
      <c r="H92" s="91">
        <v>19.271622000000001</v>
      </c>
      <c r="I92" s="23">
        <f t="shared" si="15"/>
        <v>0.1712898044623469</v>
      </c>
      <c r="J92" s="91">
        <v>8.6921850000000003</v>
      </c>
      <c r="K92" s="23">
        <f t="shared" ref="K92:K99" si="16">+J92/H92</f>
        <v>0.45103546551504592</v>
      </c>
      <c r="L92" s="5"/>
      <c r="M92" s="57"/>
      <c r="N92" s="57"/>
      <c r="O92" s="58"/>
    </row>
    <row r="93" spans="2:15" x14ac:dyDescent="0.25">
      <c r="B93" s="52"/>
      <c r="C93" s="57"/>
      <c r="D93" s="47"/>
      <c r="E93" s="28"/>
      <c r="F93" s="20" t="s">
        <v>63</v>
      </c>
      <c r="G93" s="26"/>
      <c r="H93" s="91">
        <v>3.1722809999999999</v>
      </c>
      <c r="I93" s="23">
        <f t="shared" si="15"/>
        <v>2.8195830749981412E-2</v>
      </c>
      <c r="J93" s="91">
        <v>2.986408</v>
      </c>
      <c r="K93" s="23">
        <f t="shared" si="16"/>
        <v>0.94140714520561075</v>
      </c>
      <c r="L93" s="5"/>
      <c r="M93" s="57"/>
      <c r="N93" s="57"/>
      <c r="O93" s="58"/>
    </row>
    <row r="94" spans="2:15" x14ac:dyDescent="0.25">
      <c r="B94" s="52"/>
      <c r="C94" s="57"/>
      <c r="D94" s="47"/>
      <c r="E94" s="28"/>
      <c r="F94" s="20" t="s">
        <v>59</v>
      </c>
      <c r="G94" s="26"/>
      <c r="H94" s="91">
        <v>19.877509</v>
      </c>
      <c r="I94" s="23">
        <f t="shared" si="15"/>
        <v>0.1766750421842303</v>
      </c>
      <c r="J94" s="91">
        <v>0.877973</v>
      </c>
      <c r="K94" s="23">
        <f t="shared" si="16"/>
        <v>4.416916626726216E-2</v>
      </c>
      <c r="L94" s="5"/>
      <c r="M94" s="57"/>
      <c r="N94" s="57"/>
      <c r="O94" s="58"/>
    </row>
    <row r="95" spans="2:15" x14ac:dyDescent="0.25">
      <c r="B95" s="52"/>
      <c r="C95" s="57"/>
      <c r="D95" s="47"/>
      <c r="E95" s="28"/>
      <c r="F95" s="20" t="s">
        <v>57</v>
      </c>
      <c r="G95" s="26"/>
      <c r="H95" s="91">
        <v>9.7379490000000004</v>
      </c>
      <c r="I95" s="23">
        <f t="shared" si="15"/>
        <v>8.6552724003942511E-2</v>
      </c>
      <c r="J95" s="91">
        <v>0.62706899999999999</v>
      </c>
      <c r="K95" s="23">
        <f t="shared" si="16"/>
        <v>6.4394360660545658E-2</v>
      </c>
      <c r="L95" s="5"/>
      <c r="M95" s="57"/>
      <c r="N95" s="57"/>
      <c r="O95" s="58"/>
    </row>
    <row r="96" spans="2:15" x14ac:dyDescent="0.25">
      <c r="B96" s="52"/>
      <c r="C96" s="57"/>
      <c r="D96" s="47"/>
      <c r="E96" s="28"/>
      <c r="F96" s="20" t="s">
        <v>60</v>
      </c>
      <c r="G96" s="26"/>
      <c r="H96" s="91">
        <v>1.1517250000000001</v>
      </c>
      <c r="I96" s="23">
        <f t="shared" si="15"/>
        <v>1.0236748626783802E-2</v>
      </c>
      <c r="J96" s="91">
        <v>0.22877600000000001</v>
      </c>
      <c r="K96" s="23">
        <f t="shared" si="16"/>
        <v>0.19863769563046732</v>
      </c>
      <c r="L96" s="5"/>
      <c r="M96" s="57"/>
      <c r="N96" s="57"/>
      <c r="O96" s="58"/>
    </row>
    <row r="97" spans="2:15" x14ac:dyDescent="0.25">
      <c r="B97" s="52"/>
      <c r="C97" s="57"/>
      <c r="D97" s="47"/>
      <c r="E97" s="28"/>
      <c r="F97" s="20" t="s">
        <v>65</v>
      </c>
      <c r="G97" s="26"/>
      <c r="H97" s="91">
        <v>0.73248400000000002</v>
      </c>
      <c r="I97" s="23">
        <f t="shared" si="15"/>
        <v>6.510455691368257E-3</v>
      </c>
      <c r="J97" s="91">
        <v>0.197293</v>
      </c>
      <c r="K97" s="23">
        <f t="shared" si="16"/>
        <v>0.26934786288847262</v>
      </c>
      <c r="L97" s="5"/>
      <c r="M97" s="57"/>
      <c r="N97" s="57"/>
      <c r="O97" s="58"/>
    </row>
    <row r="98" spans="2:15" x14ac:dyDescent="0.25">
      <c r="B98" s="52"/>
      <c r="C98" s="57"/>
      <c r="D98" s="47"/>
      <c r="E98" s="57"/>
      <c r="F98" s="20" t="s">
        <v>61</v>
      </c>
      <c r="G98" s="26"/>
      <c r="H98" s="91">
        <f>+H82-SUM(H91:H97)</f>
        <v>12.797181000000009</v>
      </c>
      <c r="I98" s="23">
        <f t="shared" si="15"/>
        <v>0.11374375395902132</v>
      </c>
      <c r="J98" s="91">
        <f>+J82-SUM(J91:J97)</f>
        <v>0.30493800000000704</v>
      </c>
      <c r="K98" s="23">
        <f t="shared" si="16"/>
        <v>2.3828529111216509E-2</v>
      </c>
      <c r="L98" s="47"/>
      <c r="M98" s="57"/>
      <c r="N98" s="57"/>
      <c r="O98" s="58"/>
    </row>
    <row r="99" spans="2:15" x14ac:dyDescent="0.25">
      <c r="B99" s="52"/>
      <c r="C99" s="57"/>
      <c r="D99" s="47"/>
      <c r="E99" s="28"/>
      <c r="F99" s="21" t="s">
        <v>0</v>
      </c>
      <c r="G99" s="27"/>
      <c r="H99" s="89">
        <f>SUM(H91:H98)</f>
        <v>112.50886800000001</v>
      </c>
      <c r="I99" s="22">
        <f>SUM(I91:I98)</f>
        <v>1</v>
      </c>
      <c r="J99" s="89">
        <f>SUM(J91:J98)</f>
        <v>29.457376000000004</v>
      </c>
      <c r="K99" s="22">
        <f t="shared" si="16"/>
        <v>0.26182270361123888</v>
      </c>
      <c r="L99" s="47"/>
      <c r="M99" s="57"/>
      <c r="N99" s="57"/>
      <c r="O99" s="58"/>
    </row>
    <row r="100" spans="2:15" x14ac:dyDescent="0.25">
      <c r="B100" s="52"/>
      <c r="C100" s="57"/>
      <c r="E100" s="5"/>
      <c r="F100" s="118" t="s">
        <v>77</v>
      </c>
      <c r="G100" s="118"/>
      <c r="H100" s="118"/>
      <c r="I100" s="118"/>
      <c r="J100" s="118"/>
      <c r="K100" s="118"/>
      <c r="L100" s="47"/>
      <c r="N100" s="57"/>
      <c r="O100" s="58"/>
    </row>
    <row r="101" spans="2:15" x14ac:dyDescent="0.25">
      <c r="B101" s="52"/>
      <c r="C101" s="57"/>
      <c r="D101" s="47"/>
      <c r="E101" s="47"/>
      <c r="F101" s="61"/>
      <c r="G101" s="61"/>
      <c r="H101" s="47"/>
      <c r="I101" s="47"/>
      <c r="J101" s="47"/>
      <c r="K101" s="47"/>
      <c r="L101" s="47"/>
      <c r="M101" s="57"/>
      <c r="N101" s="57"/>
      <c r="O101" s="58"/>
    </row>
    <row r="102" spans="2:15" ht="15" customHeight="1" x14ac:dyDescent="0.25">
      <c r="B102" s="52"/>
      <c r="C102" s="113" t="str">
        <f>+CONCATENATE("Al 06 de junio 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06 de junio  de los 86  proyectos presupuestados para el 2018, 64 no cuentan con ningún avance en ejecución del gasto, mientras que 16 (18.6% de proyectos) no superan el 50,0% de ejecución, 5 proyectos (5.8% del total) tienen un nivel de ejecución mayor al 50,0% pero no culminan al 100% y 1 proyectos por S/ 0.0 millones se han ejecutado al 100,0%.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58"/>
    </row>
    <row r="103" spans="2:15" x14ac:dyDescent="0.25">
      <c r="B103" s="5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58"/>
    </row>
    <row r="104" spans="2:15" x14ac:dyDescent="0.25">
      <c r="B104" s="52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8"/>
    </row>
    <row r="105" spans="2:15" x14ac:dyDescent="0.25">
      <c r="B105" s="52"/>
      <c r="C105" s="57"/>
      <c r="D105" s="57"/>
      <c r="E105" s="114" t="s">
        <v>89</v>
      </c>
      <c r="F105" s="114"/>
      <c r="G105" s="114"/>
      <c r="H105" s="114"/>
      <c r="I105" s="114"/>
      <c r="J105" s="114"/>
      <c r="K105" s="114"/>
      <c r="L105" s="114"/>
      <c r="M105" s="57"/>
      <c r="N105" s="57"/>
      <c r="O105" s="58"/>
    </row>
    <row r="106" spans="2:15" x14ac:dyDescent="0.25">
      <c r="B106" s="52"/>
      <c r="C106" s="57"/>
      <c r="D106" s="57"/>
      <c r="E106" s="5"/>
      <c r="F106" s="115" t="s">
        <v>38</v>
      </c>
      <c r="G106" s="115"/>
      <c r="H106" s="115"/>
      <c r="I106" s="115"/>
      <c r="J106" s="115"/>
      <c r="K106" s="115"/>
      <c r="L106" s="5"/>
      <c r="M106" s="57"/>
      <c r="N106" s="57"/>
      <c r="O106" s="58"/>
    </row>
    <row r="107" spans="2:15" x14ac:dyDescent="0.25">
      <c r="B107" s="52"/>
      <c r="C107" s="57"/>
      <c r="D107" s="57"/>
      <c r="E107" s="28"/>
      <c r="F107" s="31" t="s">
        <v>30</v>
      </c>
      <c r="G107" s="19" t="s">
        <v>23</v>
      </c>
      <c r="H107" s="19" t="s">
        <v>25</v>
      </c>
      <c r="I107" s="19" t="s">
        <v>12</v>
      </c>
      <c r="J107" s="19" t="s">
        <v>29</v>
      </c>
      <c r="K107" s="19" t="s">
        <v>3</v>
      </c>
      <c r="L107" s="28"/>
      <c r="M107" s="57"/>
      <c r="N107" s="57"/>
      <c r="O107" s="58"/>
    </row>
    <row r="108" spans="2:15" x14ac:dyDescent="0.25">
      <c r="B108" s="52"/>
      <c r="C108" s="57"/>
      <c r="D108" s="57"/>
      <c r="E108" s="28"/>
      <c r="F108" s="32" t="s">
        <v>31</v>
      </c>
      <c r="G108" s="23">
        <f>+I108/H108</f>
        <v>0</v>
      </c>
      <c r="H108" s="91">
        <v>15.586783000000004</v>
      </c>
      <c r="I108" s="91">
        <v>0</v>
      </c>
      <c r="J108" s="32">
        <v>64</v>
      </c>
      <c r="K108" s="23">
        <f>+J108/$J$112</f>
        <v>0.7441860465116279</v>
      </c>
      <c r="L108" s="28"/>
      <c r="M108" s="57"/>
      <c r="N108" s="57"/>
      <c r="O108" s="58"/>
    </row>
    <row r="109" spans="2:15" x14ac:dyDescent="0.25">
      <c r="B109" s="52"/>
      <c r="C109" s="57"/>
      <c r="D109" s="57"/>
      <c r="E109" s="28"/>
      <c r="F109" s="32" t="s">
        <v>32</v>
      </c>
      <c r="G109" s="23">
        <f t="shared" ref="G109:G112" si="17">+I109/H109</f>
        <v>0.23186937483977715</v>
      </c>
      <c r="H109" s="91">
        <v>83.887055000000004</v>
      </c>
      <c r="I109" s="91">
        <v>19.450839000000002</v>
      </c>
      <c r="J109" s="32">
        <v>16</v>
      </c>
      <c r="K109" s="23">
        <f>+J109/$J$112</f>
        <v>0.18604651162790697</v>
      </c>
      <c r="L109" s="28"/>
      <c r="M109" s="57"/>
      <c r="N109" s="57"/>
      <c r="O109" s="58"/>
    </row>
    <row r="110" spans="2:15" x14ac:dyDescent="0.25">
      <c r="B110" s="52"/>
      <c r="C110" s="57"/>
      <c r="D110" s="57"/>
      <c r="E110" s="28"/>
      <c r="F110" s="32" t="s">
        <v>33</v>
      </c>
      <c r="G110" s="23">
        <f t="shared" si="17"/>
        <v>0.76708880190580697</v>
      </c>
      <c r="H110" s="91">
        <v>13.002784000000002</v>
      </c>
      <c r="I110" s="91">
        <v>9.9742899999999981</v>
      </c>
      <c r="J110" s="32">
        <v>5</v>
      </c>
      <c r="K110" s="23">
        <f>+J110/$J$112</f>
        <v>5.8139534883720929E-2</v>
      </c>
      <c r="L110" s="28"/>
      <c r="M110" s="57"/>
      <c r="N110" s="57"/>
      <c r="O110" s="58"/>
    </row>
    <row r="111" spans="2:15" x14ac:dyDescent="0.25">
      <c r="B111" s="52"/>
      <c r="C111" s="57"/>
      <c r="D111" s="57"/>
      <c r="E111" s="28"/>
      <c r="F111" s="32" t="s">
        <v>34</v>
      </c>
      <c r="G111" s="23">
        <f t="shared" si="17"/>
        <v>1</v>
      </c>
      <c r="H111" s="91">
        <v>3.2245999999999997E-2</v>
      </c>
      <c r="I111" s="91">
        <v>3.2245999999999997E-2</v>
      </c>
      <c r="J111" s="32">
        <v>1</v>
      </c>
      <c r="K111" s="23">
        <f>+J111/$J$112</f>
        <v>1.1627906976744186E-2</v>
      </c>
      <c r="L111" s="28"/>
      <c r="M111" s="57"/>
      <c r="N111" s="57"/>
      <c r="O111" s="58"/>
    </row>
    <row r="112" spans="2:15" x14ac:dyDescent="0.25">
      <c r="B112" s="52"/>
      <c r="C112" s="57"/>
      <c r="D112" s="57"/>
      <c r="E112" s="28"/>
      <c r="F112" s="33" t="s">
        <v>0</v>
      </c>
      <c r="G112" s="22">
        <f t="shared" si="17"/>
        <v>0.26182269472305059</v>
      </c>
      <c r="H112" s="89">
        <f t="shared" ref="H112:J112" si="18">SUM(H108:H111)</f>
        <v>112.50886800000001</v>
      </c>
      <c r="I112" s="89">
        <f t="shared" si="18"/>
        <v>29.457374999999999</v>
      </c>
      <c r="J112" s="33">
        <f t="shared" si="18"/>
        <v>86</v>
      </c>
      <c r="K112" s="22">
        <f>+J112/$J$112</f>
        <v>1</v>
      </c>
      <c r="L112" s="28"/>
      <c r="M112" s="57"/>
      <c r="N112" s="57"/>
      <c r="O112" s="58"/>
    </row>
    <row r="113" spans="2:15" x14ac:dyDescent="0.25">
      <c r="B113" s="52"/>
      <c r="C113" s="57"/>
      <c r="E113" s="47"/>
      <c r="F113" s="118" t="s">
        <v>77</v>
      </c>
      <c r="G113" s="118"/>
      <c r="H113" s="118"/>
      <c r="I113" s="118"/>
      <c r="J113" s="118"/>
      <c r="K113" s="118"/>
      <c r="L113" s="47"/>
      <c r="N113" s="57"/>
      <c r="O113" s="58"/>
    </row>
    <row r="114" spans="2:15" x14ac:dyDescent="0.25">
      <c r="B114" s="52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8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52"/>
      <c r="C119" s="112" t="s">
        <v>35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53"/>
    </row>
    <row r="120" spans="2:15" x14ac:dyDescent="0.25">
      <c r="B120" s="52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5"/>
    </row>
    <row r="121" spans="2:15" ht="15" customHeight="1" x14ac:dyDescent="0.25">
      <c r="B121" s="52"/>
      <c r="C121" s="113" t="str">
        <f>+CONCATENATE("El avance del presupuesto del Gobierno Regional para proyectos productivos se encuentra al " &amp; FIXED(K127*100,1) &amp; "%, mientras que para los proyectos del tipo social se registra un avance del " &amp; FIXED(K128*100,1) &amp;"% al 06 de junio 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10.3%, mientras que para los proyectos del tipo social se registra un avance del 19.8% al 06 de junio del 2018. Cabe resaltar que estos dos tipos de proyectos absorben el 94.2% del presupuesto total del Gobierno Regional en esta región.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55"/>
    </row>
    <row r="122" spans="2:15" x14ac:dyDescent="0.25">
      <c r="B122" s="5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58"/>
    </row>
    <row r="123" spans="2:15" x14ac:dyDescent="0.25">
      <c r="B123" s="52"/>
      <c r="C123" s="57"/>
      <c r="D123" s="57"/>
      <c r="E123" s="47"/>
      <c r="F123" s="47"/>
      <c r="G123" s="47"/>
      <c r="H123" s="47"/>
      <c r="I123" s="47"/>
      <c r="J123" s="47"/>
      <c r="K123" s="47"/>
      <c r="L123" s="47"/>
      <c r="M123" s="57"/>
      <c r="N123" s="57"/>
      <c r="O123" s="58"/>
    </row>
    <row r="124" spans="2:15" x14ac:dyDescent="0.25">
      <c r="B124" s="52"/>
      <c r="C124" s="57"/>
      <c r="D124" s="57"/>
      <c r="E124" s="128" t="s">
        <v>82</v>
      </c>
      <c r="F124" s="128"/>
      <c r="G124" s="128"/>
      <c r="H124" s="128"/>
      <c r="I124" s="128"/>
      <c r="J124" s="128"/>
      <c r="K124" s="128"/>
      <c r="L124" s="128"/>
      <c r="M124" s="57"/>
      <c r="N124" s="57"/>
      <c r="O124" s="58"/>
    </row>
    <row r="125" spans="2:15" x14ac:dyDescent="0.25">
      <c r="B125" s="52"/>
      <c r="C125" s="57"/>
      <c r="D125" s="57"/>
      <c r="E125" s="5"/>
      <c r="F125" s="115" t="s">
        <v>1</v>
      </c>
      <c r="G125" s="115"/>
      <c r="H125" s="115"/>
      <c r="I125" s="115"/>
      <c r="J125" s="115"/>
      <c r="K125" s="115"/>
      <c r="L125" s="5"/>
      <c r="M125" s="57"/>
      <c r="N125" s="57"/>
      <c r="O125" s="58"/>
    </row>
    <row r="126" spans="2:15" x14ac:dyDescent="0.25">
      <c r="B126" s="52"/>
      <c r="C126" s="57"/>
      <c r="D126" s="57"/>
      <c r="E126" s="5"/>
      <c r="F126" s="119" t="s">
        <v>37</v>
      </c>
      <c r="G126" s="119"/>
      <c r="H126" s="19" t="s">
        <v>11</v>
      </c>
      <c r="I126" s="19" t="s">
        <v>21</v>
      </c>
      <c r="J126" s="19" t="s">
        <v>22</v>
      </c>
      <c r="K126" s="19" t="s">
        <v>23</v>
      </c>
      <c r="L126" s="5"/>
      <c r="M126" s="57"/>
      <c r="N126" s="57"/>
      <c r="O126" s="58"/>
    </row>
    <row r="127" spans="2:15" ht="15" customHeight="1" x14ac:dyDescent="0.25">
      <c r="B127" s="52"/>
      <c r="C127" s="57"/>
      <c r="D127" s="57"/>
      <c r="E127" s="5"/>
      <c r="F127" s="20" t="s">
        <v>18</v>
      </c>
      <c r="G127" s="11"/>
      <c r="H127" s="90">
        <v>98.031857000000002</v>
      </c>
      <c r="I127" s="23">
        <f>+H127/H$131</f>
        <v>0.28490718300585</v>
      </c>
      <c r="J127" s="91">
        <v>10.145657999999999</v>
      </c>
      <c r="K127" s="23">
        <f>+J127/H127</f>
        <v>0.10349347967569357</v>
      </c>
      <c r="L127" s="5"/>
      <c r="M127" s="57"/>
      <c r="N127" s="57"/>
      <c r="O127" s="58"/>
    </row>
    <row r="128" spans="2:15" x14ac:dyDescent="0.25">
      <c r="B128" s="52"/>
      <c r="C128" s="57"/>
      <c r="D128" s="57"/>
      <c r="E128" s="5"/>
      <c r="F128" s="20" t="s">
        <v>19</v>
      </c>
      <c r="G128" s="11"/>
      <c r="H128" s="91">
        <v>226.18733400000002</v>
      </c>
      <c r="I128" s="23">
        <f t="shared" ref="I128:I130" si="19">+H128/H$131</f>
        <v>0.65736178150275493</v>
      </c>
      <c r="J128" s="91">
        <v>44.887388000000009</v>
      </c>
      <c r="K128" s="23">
        <f t="shared" ref="K128:K131" si="20">+J128/H128</f>
        <v>0.19845226169914537</v>
      </c>
      <c r="L128" s="5"/>
      <c r="M128" s="57"/>
      <c r="N128" s="57"/>
      <c r="O128" s="58"/>
    </row>
    <row r="129" spans="2:15" x14ac:dyDescent="0.25">
      <c r="B129" s="52"/>
      <c r="C129" s="57"/>
      <c r="D129" s="57"/>
      <c r="E129" s="5"/>
      <c r="F129" s="20" t="s">
        <v>28</v>
      </c>
      <c r="G129" s="11"/>
      <c r="H129" s="91">
        <v>0.40709400000000001</v>
      </c>
      <c r="I129" s="23">
        <f t="shared" si="19"/>
        <v>1.1831256522926367E-3</v>
      </c>
      <c r="J129" s="91">
        <v>0.13745099999999999</v>
      </c>
      <c r="K129" s="23">
        <f t="shared" si="20"/>
        <v>0.3376394641041135</v>
      </c>
      <c r="L129" s="5"/>
      <c r="M129" s="57"/>
      <c r="N129" s="57"/>
      <c r="O129" s="58"/>
    </row>
    <row r="130" spans="2:15" x14ac:dyDescent="0.25">
      <c r="B130" s="52"/>
      <c r="C130" s="57"/>
      <c r="D130" s="57"/>
      <c r="E130" s="5"/>
      <c r="F130" s="20" t="s">
        <v>20</v>
      </c>
      <c r="G130" s="11"/>
      <c r="H130" s="91">
        <v>19.457201999999999</v>
      </c>
      <c r="I130" s="23">
        <f t="shared" si="19"/>
        <v>5.6547909839102503E-2</v>
      </c>
      <c r="J130" s="91">
        <v>1.656722</v>
      </c>
      <c r="K130" s="23">
        <f t="shared" si="20"/>
        <v>8.5146980537078254E-2</v>
      </c>
      <c r="L130" s="5"/>
      <c r="M130" s="57"/>
      <c r="N130" s="57"/>
      <c r="O130" s="58"/>
    </row>
    <row r="131" spans="2:15" x14ac:dyDescent="0.25">
      <c r="B131" s="52"/>
      <c r="C131" s="57"/>
      <c r="D131" s="57"/>
      <c r="E131" s="5"/>
      <c r="F131" s="21" t="s">
        <v>0</v>
      </c>
      <c r="G131" s="13"/>
      <c r="H131" s="89">
        <f>SUM(H127:H130)</f>
        <v>344.08348699999999</v>
      </c>
      <c r="I131" s="22">
        <f>SUM(I127:I130)</f>
        <v>1</v>
      </c>
      <c r="J131" s="89">
        <f>SUM(J127:J130)</f>
        <v>56.827219000000007</v>
      </c>
      <c r="K131" s="22">
        <f t="shared" si="20"/>
        <v>0.16515532173736663</v>
      </c>
      <c r="L131" s="5"/>
      <c r="M131" s="57"/>
      <c r="N131" s="57"/>
      <c r="O131" s="58"/>
    </row>
    <row r="132" spans="2:15" x14ac:dyDescent="0.25">
      <c r="B132" s="52"/>
      <c r="C132" s="57"/>
      <c r="E132" s="47"/>
      <c r="F132" s="118" t="s">
        <v>77</v>
      </c>
      <c r="G132" s="118"/>
      <c r="H132" s="118"/>
      <c r="I132" s="118"/>
      <c r="J132" s="118"/>
      <c r="K132" s="118"/>
      <c r="L132" s="47"/>
      <c r="N132" s="57"/>
      <c r="O132" s="58"/>
    </row>
    <row r="133" spans="2:15" x14ac:dyDescent="0.25">
      <c r="B133" s="52"/>
      <c r="C133" s="57"/>
      <c r="D133" s="57"/>
      <c r="E133" s="47"/>
      <c r="F133" s="47"/>
      <c r="G133" s="47"/>
      <c r="H133" s="47"/>
      <c r="I133" s="47"/>
      <c r="J133" s="47"/>
      <c r="K133" s="47"/>
      <c r="L133" s="47"/>
      <c r="M133" s="57"/>
      <c r="N133" s="57"/>
      <c r="O133" s="58"/>
    </row>
    <row r="134" spans="2:15" ht="15" customHeight="1" x14ac:dyDescent="0.25">
      <c r="B134" s="52"/>
      <c r="C134" s="113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SALUD cuenta con el mayor presupuesto en esta región, con un nivel de ejecución del 29.2%, del mismo modo para proyectos TRANSPORTE se tiene un nivel de avance de 5.0%. Cabe destacar que solo estos dos sectores concentran el 53.2% del presupuesto de esta región. 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58"/>
    </row>
    <row r="135" spans="2:15" x14ac:dyDescent="0.25">
      <c r="B135" s="5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58"/>
    </row>
    <row r="136" spans="2:15" x14ac:dyDescent="0.25">
      <c r="B136" s="52"/>
      <c r="C136" s="57"/>
      <c r="D136" s="47"/>
      <c r="E136" s="47"/>
      <c r="F136" s="47"/>
      <c r="G136" s="47"/>
      <c r="H136" s="57"/>
      <c r="I136" s="57"/>
      <c r="J136" s="57"/>
      <c r="K136" s="57"/>
      <c r="L136" s="57"/>
      <c r="M136" s="57"/>
      <c r="N136" s="57"/>
      <c r="O136" s="58"/>
    </row>
    <row r="137" spans="2:15" x14ac:dyDescent="0.25">
      <c r="B137" s="52"/>
      <c r="C137" s="57"/>
      <c r="D137" s="47"/>
      <c r="E137" s="114" t="s">
        <v>85</v>
      </c>
      <c r="F137" s="114"/>
      <c r="G137" s="114"/>
      <c r="H137" s="114"/>
      <c r="I137" s="114"/>
      <c r="J137" s="114"/>
      <c r="K137" s="114"/>
      <c r="L137" s="114"/>
      <c r="M137" s="57"/>
      <c r="N137" s="57"/>
      <c r="O137" s="58"/>
    </row>
    <row r="138" spans="2:15" x14ac:dyDescent="0.25">
      <c r="B138" s="52"/>
      <c r="C138" s="57"/>
      <c r="D138" s="47"/>
      <c r="E138" s="5"/>
      <c r="F138" s="115" t="s">
        <v>1</v>
      </c>
      <c r="G138" s="115"/>
      <c r="H138" s="115"/>
      <c r="I138" s="115"/>
      <c r="J138" s="115"/>
      <c r="K138" s="115"/>
      <c r="L138" s="5"/>
      <c r="M138" s="57"/>
      <c r="N138" s="57"/>
      <c r="O138" s="58"/>
    </row>
    <row r="139" spans="2:15" x14ac:dyDescent="0.25">
      <c r="B139" s="52"/>
      <c r="C139" s="57"/>
      <c r="D139" s="47"/>
      <c r="E139" s="28"/>
      <c r="F139" s="119" t="s">
        <v>27</v>
      </c>
      <c r="G139" s="119"/>
      <c r="H139" s="19" t="s">
        <v>25</v>
      </c>
      <c r="I139" s="19" t="s">
        <v>3</v>
      </c>
      <c r="J139" s="19" t="s">
        <v>26</v>
      </c>
      <c r="K139" s="19" t="s">
        <v>23</v>
      </c>
      <c r="L139" s="5"/>
      <c r="M139" s="57"/>
      <c r="N139" s="57"/>
      <c r="O139" s="58"/>
    </row>
    <row r="140" spans="2:15" x14ac:dyDescent="0.25">
      <c r="B140" s="52"/>
      <c r="C140" s="57"/>
      <c r="D140" s="47"/>
      <c r="E140" s="57"/>
      <c r="F140" s="20" t="s">
        <v>62</v>
      </c>
      <c r="G140" s="26"/>
      <c r="H140" s="91">
        <v>111.903891</v>
      </c>
      <c r="I140" s="23">
        <f>+H140/H$148</f>
        <v>0.32522307878145867</v>
      </c>
      <c r="J140" s="91">
        <v>32.689857000000003</v>
      </c>
      <c r="K140" s="23">
        <f>+J140/H140</f>
        <v>0.29212439985665917</v>
      </c>
      <c r="L140" s="47"/>
      <c r="M140" s="57"/>
      <c r="N140" s="57"/>
      <c r="O140" s="58"/>
    </row>
    <row r="141" spans="2:15" x14ac:dyDescent="0.25">
      <c r="B141" s="52"/>
      <c r="C141" s="57"/>
      <c r="D141" s="47"/>
      <c r="E141" s="57"/>
      <c r="F141" s="20" t="s">
        <v>54</v>
      </c>
      <c r="G141" s="26"/>
      <c r="H141" s="91">
        <v>71.197783999999999</v>
      </c>
      <c r="I141" s="23">
        <f t="shared" ref="I141:I147" si="21">+H141/H$148</f>
        <v>0.20692008390393929</v>
      </c>
      <c r="J141" s="91">
        <v>3.542109</v>
      </c>
      <c r="K141" s="23">
        <f t="shared" ref="K141:K148" si="22">+J141/H141</f>
        <v>4.9750270317402014E-2</v>
      </c>
      <c r="L141" s="47"/>
      <c r="M141" s="57"/>
      <c r="N141" s="57"/>
      <c r="O141" s="58"/>
    </row>
    <row r="142" spans="2:15" x14ac:dyDescent="0.25">
      <c r="B142" s="52"/>
      <c r="C142" s="57"/>
      <c r="D142" s="47"/>
      <c r="E142" s="57"/>
      <c r="F142" s="20" t="s">
        <v>56</v>
      </c>
      <c r="G142" s="26"/>
      <c r="H142" s="91">
        <v>69.901989</v>
      </c>
      <c r="I142" s="23">
        <f t="shared" si="21"/>
        <v>0.20315415194568753</v>
      </c>
      <c r="J142" s="91">
        <v>10.274437000000001</v>
      </c>
      <c r="K142" s="23">
        <f t="shared" si="22"/>
        <v>0.14698347138591436</v>
      </c>
      <c r="L142" s="47"/>
      <c r="M142" s="57"/>
      <c r="N142" s="57"/>
      <c r="O142" s="58"/>
    </row>
    <row r="143" spans="2:15" x14ac:dyDescent="0.25">
      <c r="B143" s="52"/>
      <c r="C143" s="57"/>
      <c r="D143" s="47"/>
      <c r="E143" s="57"/>
      <c r="F143" s="20" t="s">
        <v>55</v>
      </c>
      <c r="G143" s="26"/>
      <c r="H143" s="91">
        <v>34.893737000000002</v>
      </c>
      <c r="I143" s="23">
        <f t="shared" si="21"/>
        <v>0.101410670137739</v>
      </c>
      <c r="J143" s="91">
        <v>0.66081199999999995</v>
      </c>
      <c r="K143" s="23">
        <f t="shared" si="22"/>
        <v>1.8937839761903403E-2</v>
      </c>
      <c r="L143" s="47"/>
      <c r="M143" s="57"/>
      <c r="N143" s="57"/>
      <c r="O143" s="58"/>
    </row>
    <row r="144" spans="2:15" x14ac:dyDescent="0.25">
      <c r="B144" s="52"/>
      <c r="C144" s="57"/>
      <c r="D144" s="47"/>
      <c r="E144" s="57"/>
      <c r="F144" s="20" t="s">
        <v>60</v>
      </c>
      <c r="G144" s="26"/>
      <c r="H144" s="91">
        <v>19.457201999999999</v>
      </c>
      <c r="I144" s="23">
        <f t="shared" si="21"/>
        <v>5.6547909839102503E-2</v>
      </c>
      <c r="J144" s="91">
        <v>1.656722</v>
      </c>
      <c r="K144" s="23">
        <f>+J144/H144</f>
        <v>8.5146980537078254E-2</v>
      </c>
      <c r="L144" s="47"/>
      <c r="M144" s="57"/>
      <c r="N144" s="57"/>
      <c r="O144" s="58"/>
    </row>
    <row r="145" spans="2:15" x14ac:dyDescent="0.25">
      <c r="B145" s="52"/>
      <c r="C145" s="57"/>
      <c r="D145" s="47"/>
      <c r="E145" s="57"/>
      <c r="F145" s="20" t="s">
        <v>58</v>
      </c>
      <c r="G145" s="26"/>
      <c r="H145" s="91">
        <v>12.051467000000001</v>
      </c>
      <c r="I145" s="23">
        <f t="shared" si="21"/>
        <v>3.5024833958393363E-2</v>
      </c>
      <c r="J145" s="91">
        <v>3.3739270000000001</v>
      </c>
      <c r="K145" s="23">
        <f t="shared" si="22"/>
        <v>0.27995985882880481</v>
      </c>
      <c r="L145" s="47"/>
      <c r="M145" s="57"/>
      <c r="N145" s="57"/>
      <c r="O145" s="58"/>
    </row>
    <row r="146" spans="2:15" x14ac:dyDescent="0.25">
      <c r="B146" s="52"/>
      <c r="C146" s="57"/>
      <c r="D146" s="47"/>
      <c r="E146" s="57"/>
      <c r="F146" s="20" t="s">
        <v>67</v>
      </c>
      <c r="G146" s="26"/>
      <c r="H146" s="91">
        <v>9.487717</v>
      </c>
      <c r="I146" s="23">
        <f t="shared" si="21"/>
        <v>2.7573880637869728E-2</v>
      </c>
      <c r="J146" s="91">
        <v>1.2622819999999999</v>
      </c>
      <c r="K146" s="23">
        <f t="shared" si="22"/>
        <v>0.13304380811527156</v>
      </c>
      <c r="L146" s="47"/>
      <c r="M146" s="57"/>
      <c r="N146" s="57"/>
      <c r="O146" s="58"/>
    </row>
    <row r="147" spans="2:15" x14ac:dyDescent="0.25">
      <c r="B147" s="52"/>
      <c r="C147" s="57"/>
      <c r="D147" s="47"/>
      <c r="E147" s="57"/>
      <c r="F147" s="20" t="s">
        <v>61</v>
      </c>
      <c r="G147" s="26"/>
      <c r="H147" s="91">
        <f>+H131-SUM(H140:H146)</f>
        <v>15.189700000000016</v>
      </c>
      <c r="I147" s="23">
        <f t="shared" si="21"/>
        <v>4.4145390795810022E-2</v>
      </c>
      <c r="J147" s="91">
        <f>+J131-SUM(J140:J146)</f>
        <v>3.3670730000000049</v>
      </c>
      <c r="K147" s="23">
        <f t="shared" si="22"/>
        <v>0.22166816987827287</v>
      </c>
      <c r="L147" s="47"/>
      <c r="M147" s="57"/>
      <c r="N147" s="57"/>
      <c r="O147" s="58"/>
    </row>
    <row r="148" spans="2:15" x14ac:dyDescent="0.25">
      <c r="B148" s="52"/>
      <c r="C148" s="57"/>
      <c r="D148" s="47"/>
      <c r="E148" s="57"/>
      <c r="F148" s="21" t="s">
        <v>0</v>
      </c>
      <c r="G148" s="27"/>
      <c r="H148" s="89">
        <f>SUM(H140:H147)</f>
        <v>344.08348699999999</v>
      </c>
      <c r="I148" s="22">
        <f>SUM(I140:I147)</f>
        <v>1</v>
      </c>
      <c r="J148" s="89">
        <f>SUM(J140:J147)</f>
        <v>56.827219000000007</v>
      </c>
      <c r="K148" s="22">
        <f t="shared" si="22"/>
        <v>0.16515532173736663</v>
      </c>
      <c r="L148" s="47"/>
      <c r="M148" s="57"/>
      <c r="N148" s="57"/>
      <c r="O148" s="58"/>
    </row>
    <row r="149" spans="2:15" x14ac:dyDescent="0.25">
      <c r="B149" s="52"/>
      <c r="C149" s="57"/>
      <c r="E149" s="47"/>
      <c r="F149" s="118" t="s">
        <v>77</v>
      </c>
      <c r="G149" s="118"/>
      <c r="H149" s="118"/>
      <c r="I149" s="118"/>
      <c r="J149" s="118"/>
      <c r="K149" s="118"/>
      <c r="L149" s="47"/>
      <c r="N149" s="57"/>
      <c r="O149" s="58"/>
    </row>
    <row r="150" spans="2:15" x14ac:dyDescent="0.25">
      <c r="B150" s="52"/>
      <c r="C150" s="57"/>
      <c r="D150" s="47"/>
      <c r="E150" s="47"/>
      <c r="F150" s="61"/>
      <c r="G150" s="61"/>
      <c r="H150" s="47"/>
      <c r="I150" s="47"/>
      <c r="J150" s="47"/>
      <c r="K150" s="47"/>
      <c r="L150" s="47"/>
      <c r="M150" s="57"/>
      <c r="N150" s="57"/>
      <c r="O150" s="58"/>
    </row>
    <row r="151" spans="2:15" ht="15" customHeight="1" x14ac:dyDescent="0.25">
      <c r="B151" s="52"/>
      <c r="C151" s="113" t="str">
        <f>+CONCATENATE("Al 06 de junio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06 de junio  de los 114  proyectos presupuestados para el 2018, 54 no cuentan con ningún avance en ejecución del gasto, mientras que 39 (34.2% de proyectos) no superan el 50,0% de ejecución, 21 proyectos (18.4% del total) tienen un nivel de ejecución mayor al 50,0% pero no culminan al 100% y 0 proyectos por S/ 0.0 millones se han ejecutado al 100,0%.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58"/>
    </row>
    <row r="152" spans="2:15" x14ac:dyDescent="0.25">
      <c r="B152" s="5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58"/>
    </row>
    <row r="153" spans="2:15" x14ac:dyDescent="0.25">
      <c r="B153" s="52"/>
      <c r="C153" s="57"/>
      <c r="D153" s="57"/>
      <c r="E153" s="28"/>
      <c r="F153" s="28"/>
      <c r="G153" s="28"/>
      <c r="H153" s="28"/>
      <c r="I153" s="28"/>
      <c r="J153" s="28"/>
      <c r="K153" s="28"/>
      <c r="L153" s="28"/>
      <c r="M153" s="57"/>
      <c r="N153" s="57"/>
      <c r="O153" s="58"/>
    </row>
    <row r="154" spans="2:15" x14ac:dyDescent="0.25">
      <c r="B154" s="52"/>
      <c r="C154" s="57"/>
      <c r="D154" s="57"/>
      <c r="E154" s="114" t="s">
        <v>91</v>
      </c>
      <c r="F154" s="114"/>
      <c r="G154" s="114"/>
      <c r="H154" s="114"/>
      <c r="I154" s="114"/>
      <c r="J154" s="114"/>
      <c r="K154" s="114"/>
      <c r="L154" s="114"/>
      <c r="M154" s="57"/>
      <c r="N154" s="57"/>
      <c r="O154" s="58"/>
    </row>
    <row r="155" spans="2:15" x14ac:dyDescent="0.25">
      <c r="B155" s="52"/>
      <c r="C155" s="57"/>
      <c r="D155" s="57"/>
      <c r="E155" s="5"/>
      <c r="F155" s="115" t="s">
        <v>38</v>
      </c>
      <c r="G155" s="115"/>
      <c r="H155" s="115"/>
      <c r="I155" s="115"/>
      <c r="J155" s="115"/>
      <c r="K155" s="115"/>
      <c r="L155" s="5"/>
      <c r="M155" s="57"/>
      <c r="N155" s="57"/>
      <c r="O155" s="58"/>
    </row>
    <row r="156" spans="2:15" x14ac:dyDescent="0.25">
      <c r="B156" s="52"/>
      <c r="C156" s="57"/>
      <c r="D156" s="57"/>
      <c r="E156" s="28"/>
      <c r="F156" s="19" t="s">
        <v>30</v>
      </c>
      <c r="G156" s="19" t="s">
        <v>23</v>
      </c>
      <c r="H156" s="19" t="s">
        <v>25</v>
      </c>
      <c r="I156" s="19" t="s">
        <v>12</v>
      </c>
      <c r="J156" s="19" t="s">
        <v>29</v>
      </c>
      <c r="K156" s="19" t="s">
        <v>3</v>
      </c>
      <c r="L156" s="28"/>
      <c r="M156" s="57"/>
      <c r="N156" s="57"/>
      <c r="O156" s="58"/>
    </row>
    <row r="157" spans="2:15" x14ac:dyDescent="0.25">
      <c r="B157" s="52"/>
      <c r="C157" s="57"/>
      <c r="D157" s="57"/>
      <c r="E157" s="28"/>
      <c r="F157" s="32" t="s">
        <v>31</v>
      </c>
      <c r="G157" s="23">
        <f>+I157/H157</f>
        <v>0</v>
      </c>
      <c r="H157" s="91">
        <v>129.08695799999998</v>
      </c>
      <c r="I157" s="91">
        <v>0</v>
      </c>
      <c r="J157" s="32">
        <v>54</v>
      </c>
      <c r="K157" s="23">
        <f>+J157/J$161</f>
        <v>0.47368421052631576</v>
      </c>
      <c r="L157" s="28"/>
      <c r="M157" s="57"/>
      <c r="N157" s="57"/>
      <c r="O157" s="58"/>
    </row>
    <row r="158" spans="2:15" x14ac:dyDescent="0.25">
      <c r="B158" s="52"/>
      <c r="C158" s="57"/>
      <c r="D158" s="57"/>
      <c r="E158" s="28"/>
      <c r="F158" s="32" t="s">
        <v>32</v>
      </c>
      <c r="G158" s="23">
        <f t="shared" ref="G158:G161" si="23">+I158/H158</f>
        <v>0.21385413707168954</v>
      </c>
      <c r="H158" s="91">
        <v>194.12781800000002</v>
      </c>
      <c r="I158" s="91">
        <v>41.515037000000007</v>
      </c>
      <c r="J158" s="32">
        <v>39</v>
      </c>
      <c r="K158" s="23">
        <f t="shared" ref="K158:K160" si="24">+J158/J$161</f>
        <v>0.34210526315789475</v>
      </c>
      <c r="L158" s="28"/>
      <c r="M158" s="57"/>
      <c r="N158" s="57"/>
      <c r="O158" s="58"/>
    </row>
    <row r="159" spans="2:15" x14ac:dyDescent="0.25">
      <c r="B159" s="52"/>
      <c r="C159" s="57"/>
      <c r="D159" s="57"/>
      <c r="E159" s="28"/>
      <c r="F159" s="32" t="s">
        <v>33</v>
      </c>
      <c r="G159" s="23">
        <f t="shared" si="23"/>
        <v>0.73373875367769481</v>
      </c>
      <c r="H159" s="91">
        <v>20.868711000000001</v>
      </c>
      <c r="I159" s="91">
        <v>15.312182</v>
      </c>
      <c r="J159" s="32">
        <v>21</v>
      </c>
      <c r="K159" s="23">
        <f t="shared" si="24"/>
        <v>0.18421052631578946</v>
      </c>
      <c r="L159" s="28"/>
      <c r="M159" s="57"/>
      <c r="N159" s="57"/>
      <c r="O159" s="58"/>
    </row>
    <row r="160" spans="2:15" x14ac:dyDescent="0.25">
      <c r="B160" s="52"/>
      <c r="C160" s="57"/>
      <c r="D160" s="57"/>
      <c r="E160" s="28"/>
      <c r="F160" s="32" t="s">
        <v>34</v>
      </c>
      <c r="G160" s="23" t="e">
        <f t="shared" si="23"/>
        <v>#DIV/0!</v>
      </c>
      <c r="H160" s="91"/>
      <c r="I160" s="91"/>
      <c r="J160" s="32"/>
      <c r="K160" s="23">
        <f t="shared" si="24"/>
        <v>0</v>
      </c>
      <c r="L160" s="28"/>
      <c r="M160" s="57"/>
      <c r="N160" s="57"/>
      <c r="O160" s="58"/>
    </row>
    <row r="161" spans="2:15" x14ac:dyDescent="0.25">
      <c r="B161" s="52"/>
      <c r="C161" s="57"/>
      <c r="D161" s="57"/>
      <c r="E161" s="28"/>
      <c r="F161" s="33" t="s">
        <v>0</v>
      </c>
      <c r="G161" s="22">
        <f t="shared" si="23"/>
        <v>0.16515532173736661</v>
      </c>
      <c r="H161" s="89">
        <f t="shared" ref="H161:J161" si="25">SUM(H157:H160)</f>
        <v>344.08348700000005</v>
      </c>
      <c r="I161" s="89">
        <f t="shared" si="25"/>
        <v>56.827219000000007</v>
      </c>
      <c r="J161" s="33">
        <f t="shared" si="25"/>
        <v>114</v>
      </c>
      <c r="K161" s="22">
        <f>SUM(K157:K160)</f>
        <v>1</v>
      </c>
      <c r="L161" s="28"/>
      <c r="M161" s="57"/>
      <c r="N161" s="57"/>
      <c r="O161" s="58"/>
    </row>
    <row r="162" spans="2:15" x14ac:dyDescent="0.25">
      <c r="B162" s="52"/>
      <c r="C162" s="57"/>
      <c r="E162" s="47"/>
      <c r="F162" s="118" t="s">
        <v>77</v>
      </c>
      <c r="G162" s="118"/>
      <c r="H162" s="118"/>
      <c r="I162" s="118"/>
      <c r="J162" s="118"/>
      <c r="K162" s="118"/>
      <c r="L162" s="47"/>
      <c r="N162" s="57"/>
      <c r="O162" s="58"/>
    </row>
    <row r="163" spans="2:15" x14ac:dyDescent="0.25">
      <c r="B163" s="52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8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7" spans="2:15" x14ac:dyDescent="0.25"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8"/>
    </row>
    <row r="168" spans="2:15" x14ac:dyDescent="0.25">
      <c r="B168" s="52"/>
      <c r="C168" s="112" t="s">
        <v>36</v>
      </c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53"/>
    </row>
    <row r="169" spans="2:15" x14ac:dyDescent="0.25">
      <c r="B169" s="52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5"/>
    </row>
    <row r="170" spans="2:15" ht="15" customHeight="1" x14ac:dyDescent="0.25">
      <c r="B170" s="52"/>
      <c r="C170" s="113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06 de junio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23.6%, mientras que para los proyectos del tipo social se registra un avance del 16.4% al 06 de junio del 2017. Cabe resaltar que estos dos tipos de proyectos absorben el 91.1% del presupuesto total de los Gobiernos Locales en esta región.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55"/>
    </row>
    <row r="171" spans="2:15" x14ac:dyDescent="0.25">
      <c r="B171" s="5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58"/>
    </row>
    <row r="172" spans="2:15" x14ac:dyDescent="0.25">
      <c r="B172" s="52"/>
      <c r="C172" s="57"/>
      <c r="D172" s="57"/>
      <c r="E172" s="47"/>
      <c r="F172" s="47"/>
      <c r="G172" s="47"/>
      <c r="H172" s="47"/>
      <c r="I172" s="47"/>
      <c r="J172" s="47"/>
      <c r="K172" s="47"/>
      <c r="L172" s="47"/>
      <c r="M172" s="57"/>
      <c r="N172" s="57"/>
      <c r="O172" s="58"/>
    </row>
    <row r="173" spans="2:15" x14ac:dyDescent="0.25">
      <c r="B173" s="52"/>
      <c r="C173" s="57"/>
      <c r="D173" s="57"/>
      <c r="E173" s="128" t="s">
        <v>83</v>
      </c>
      <c r="F173" s="128"/>
      <c r="G173" s="128"/>
      <c r="H173" s="128"/>
      <c r="I173" s="128"/>
      <c r="J173" s="128"/>
      <c r="K173" s="128"/>
      <c r="L173" s="128"/>
      <c r="M173" s="57"/>
      <c r="N173" s="57"/>
      <c r="O173" s="58"/>
    </row>
    <row r="174" spans="2:15" x14ac:dyDescent="0.25">
      <c r="B174" s="52"/>
      <c r="C174" s="57"/>
      <c r="D174" s="57"/>
      <c r="E174" s="5"/>
      <c r="F174" s="115" t="s">
        <v>1</v>
      </c>
      <c r="G174" s="115"/>
      <c r="H174" s="115"/>
      <c r="I174" s="115"/>
      <c r="J174" s="115"/>
      <c r="K174" s="115"/>
      <c r="L174" s="5"/>
      <c r="M174" s="57"/>
      <c r="N174" s="57"/>
      <c r="O174" s="58"/>
    </row>
    <row r="175" spans="2:15" x14ac:dyDescent="0.25">
      <c r="B175" s="52"/>
      <c r="C175" s="57"/>
      <c r="D175" s="57"/>
      <c r="E175" s="5"/>
      <c r="F175" s="119" t="s">
        <v>37</v>
      </c>
      <c r="G175" s="119"/>
      <c r="H175" s="19" t="s">
        <v>11</v>
      </c>
      <c r="I175" s="19" t="s">
        <v>21</v>
      </c>
      <c r="J175" s="19" t="s">
        <v>22</v>
      </c>
      <c r="K175" s="19" t="s">
        <v>23</v>
      </c>
      <c r="L175" s="5"/>
      <c r="M175" s="57"/>
      <c r="N175" s="57"/>
      <c r="O175" s="58"/>
    </row>
    <row r="176" spans="2:15" x14ac:dyDescent="0.25">
      <c r="B176" s="52"/>
      <c r="C176" s="57"/>
      <c r="D176" s="57"/>
      <c r="E176" s="5"/>
      <c r="F176" s="20" t="s">
        <v>18</v>
      </c>
      <c r="G176" s="11"/>
      <c r="H176" s="90">
        <v>107.877178</v>
      </c>
      <c r="I176" s="23">
        <f>+H176/H$180</f>
        <v>0.41156141351649589</v>
      </c>
      <c r="J176" s="91">
        <v>25.468157999999995</v>
      </c>
      <c r="K176" s="23">
        <f>+J176/H176</f>
        <v>0.23608476298851638</v>
      </c>
      <c r="L176" s="5"/>
      <c r="M176" s="57"/>
      <c r="N176" s="57"/>
      <c r="O176" s="58"/>
    </row>
    <row r="177" spans="2:15" x14ac:dyDescent="0.25">
      <c r="B177" s="52"/>
      <c r="C177" s="57"/>
      <c r="D177" s="57"/>
      <c r="E177" s="5"/>
      <c r="F177" s="20" t="s">
        <v>19</v>
      </c>
      <c r="G177" s="11"/>
      <c r="H177" s="91">
        <v>130.93612099999999</v>
      </c>
      <c r="I177" s="23">
        <f>+H177/H$180</f>
        <v>0.49953341418633451</v>
      </c>
      <c r="J177" s="91">
        <v>21.420265000000001</v>
      </c>
      <c r="K177" s="23">
        <f t="shared" ref="K177:K180" si="26">+J177/H177</f>
        <v>0.16359324559492641</v>
      </c>
      <c r="L177" s="5"/>
      <c r="M177" s="57"/>
      <c r="N177" s="57"/>
      <c r="O177" s="58"/>
    </row>
    <row r="178" spans="2:15" x14ac:dyDescent="0.25">
      <c r="B178" s="52"/>
      <c r="C178" s="57"/>
      <c r="D178" s="57"/>
      <c r="E178" s="5"/>
      <c r="F178" s="20" t="s">
        <v>28</v>
      </c>
      <c r="G178" s="11"/>
      <c r="H178" s="91">
        <v>10.207763</v>
      </c>
      <c r="I178" s="23">
        <f t="shared" ref="I178:I179" si="27">+H178/H$180</f>
        <v>3.8943560139489249E-2</v>
      </c>
      <c r="J178" s="91">
        <v>2.3144089999999999</v>
      </c>
      <c r="K178" s="23">
        <f t="shared" si="26"/>
        <v>0.22673028360866138</v>
      </c>
      <c r="L178" s="5"/>
      <c r="M178" s="57"/>
      <c r="N178" s="57"/>
      <c r="O178" s="58"/>
    </row>
    <row r="179" spans="2:15" x14ac:dyDescent="0.25">
      <c r="B179" s="52"/>
      <c r="C179" s="57"/>
      <c r="D179" s="57"/>
      <c r="E179" s="5"/>
      <c r="F179" s="20" t="s">
        <v>20</v>
      </c>
      <c r="G179" s="11"/>
      <c r="H179" s="91">
        <v>13.09578</v>
      </c>
      <c r="I179" s="23">
        <f t="shared" si="27"/>
        <v>4.9961612157680434E-2</v>
      </c>
      <c r="J179" s="91">
        <v>2.0970089999999999</v>
      </c>
      <c r="K179" s="23">
        <f t="shared" si="26"/>
        <v>0.16012860631440051</v>
      </c>
      <c r="L179" s="5"/>
      <c r="M179" s="57"/>
      <c r="N179" s="57"/>
      <c r="O179" s="58"/>
    </row>
    <row r="180" spans="2:15" x14ac:dyDescent="0.25">
      <c r="B180" s="52"/>
      <c r="C180" s="57"/>
      <c r="D180" s="57"/>
      <c r="E180" s="5"/>
      <c r="F180" s="21" t="s">
        <v>0</v>
      </c>
      <c r="G180" s="13"/>
      <c r="H180" s="89">
        <f>SUM(H176:H179)</f>
        <v>262.11684199999996</v>
      </c>
      <c r="I180" s="22">
        <f>SUM(I176:I179)</f>
        <v>1</v>
      </c>
      <c r="J180" s="89">
        <f>SUM(J176:J179)</f>
        <v>51.299840999999994</v>
      </c>
      <c r="K180" s="22">
        <f t="shared" si="26"/>
        <v>0.19571363903430516</v>
      </c>
      <c r="L180" s="5"/>
      <c r="M180" s="57"/>
      <c r="N180" s="57"/>
      <c r="O180" s="58"/>
    </row>
    <row r="181" spans="2:15" x14ac:dyDescent="0.25">
      <c r="B181" s="52"/>
      <c r="C181" s="57"/>
      <c r="E181" s="5"/>
      <c r="F181" s="118" t="s">
        <v>77</v>
      </c>
      <c r="G181" s="118"/>
      <c r="H181" s="118"/>
      <c r="I181" s="118"/>
      <c r="J181" s="118"/>
      <c r="K181" s="118"/>
      <c r="L181" s="5"/>
      <c r="N181" s="57"/>
      <c r="O181" s="58"/>
    </row>
    <row r="182" spans="2:15" x14ac:dyDescent="0.25">
      <c r="B182" s="52"/>
      <c r="C182" s="57"/>
      <c r="D182" s="57"/>
      <c r="E182" s="5"/>
      <c r="F182" s="5"/>
      <c r="G182" s="5"/>
      <c r="H182" s="5"/>
      <c r="I182" s="5"/>
      <c r="J182" s="5"/>
      <c r="K182" s="5"/>
      <c r="L182" s="5"/>
      <c r="M182" s="57"/>
      <c r="N182" s="57"/>
      <c r="O182" s="58"/>
    </row>
    <row r="183" spans="2:15" ht="15" customHeight="1" x14ac:dyDescent="0.25">
      <c r="B183" s="52"/>
      <c r="C183" s="113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SANEAMIENTO cuenta con el mayor presupuesto en esta región, con un nivel de ejecución del 8.5%, del mismo modo para proyectos TRANSPORTE se tiene un nivel de avance de 24.7%. Cabe destacar que solo estos dos sectores concentran el 56.7% del presupuesto de esta región. </v>
      </c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58"/>
    </row>
    <row r="184" spans="2:15" x14ac:dyDescent="0.25">
      <c r="B184" s="5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58"/>
    </row>
    <row r="185" spans="2:15" x14ac:dyDescent="0.25">
      <c r="B185" s="52"/>
      <c r="C185" s="57"/>
      <c r="D185" s="47"/>
      <c r="E185" s="47"/>
      <c r="F185" s="47"/>
      <c r="G185" s="47"/>
      <c r="H185" s="57"/>
      <c r="I185" s="57"/>
      <c r="J185" s="57"/>
      <c r="K185" s="57"/>
      <c r="L185" s="57"/>
      <c r="M185" s="57"/>
      <c r="N185" s="57"/>
      <c r="O185" s="58"/>
    </row>
    <row r="186" spans="2:15" x14ac:dyDescent="0.25">
      <c r="B186" s="52"/>
      <c r="C186" s="57"/>
      <c r="D186" s="47"/>
      <c r="E186" s="114" t="s">
        <v>86</v>
      </c>
      <c r="F186" s="114"/>
      <c r="G186" s="114"/>
      <c r="H186" s="114"/>
      <c r="I186" s="114"/>
      <c r="J186" s="114"/>
      <c r="K186" s="114"/>
      <c r="L186" s="114"/>
      <c r="M186" s="57"/>
      <c r="N186" s="57"/>
      <c r="O186" s="58"/>
    </row>
    <row r="187" spans="2:15" x14ac:dyDescent="0.25">
      <c r="B187" s="52"/>
      <c r="C187" s="57"/>
      <c r="D187" s="47"/>
      <c r="E187" s="5"/>
      <c r="F187" s="115" t="s">
        <v>1</v>
      </c>
      <c r="G187" s="115"/>
      <c r="H187" s="115"/>
      <c r="I187" s="115"/>
      <c r="J187" s="115"/>
      <c r="K187" s="115"/>
      <c r="L187" s="5"/>
      <c r="M187" s="57"/>
      <c r="N187" s="57"/>
      <c r="O187" s="58"/>
    </row>
    <row r="188" spans="2:15" x14ac:dyDescent="0.25">
      <c r="B188" s="52"/>
      <c r="C188" s="57"/>
      <c r="D188" s="47"/>
      <c r="E188" s="28"/>
      <c r="F188" s="119" t="s">
        <v>27</v>
      </c>
      <c r="G188" s="119"/>
      <c r="H188" s="19" t="s">
        <v>25</v>
      </c>
      <c r="I188" s="19" t="s">
        <v>3</v>
      </c>
      <c r="J188" s="19" t="s">
        <v>26</v>
      </c>
      <c r="K188" s="19" t="s">
        <v>23</v>
      </c>
      <c r="L188" s="5"/>
      <c r="M188" s="57"/>
      <c r="N188" s="57"/>
      <c r="O188" s="58"/>
    </row>
    <row r="189" spans="2:15" x14ac:dyDescent="0.25">
      <c r="B189" s="52"/>
      <c r="C189" s="57"/>
      <c r="D189" s="47"/>
      <c r="E189" s="28"/>
      <c r="F189" s="20" t="s">
        <v>55</v>
      </c>
      <c r="G189" s="26"/>
      <c r="H189" s="91">
        <v>86.123909999999995</v>
      </c>
      <c r="I189" s="23">
        <f>+H189/H$197</f>
        <v>0.3285706837563685</v>
      </c>
      <c r="J189" s="91">
        <v>7.2848819999999996</v>
      </c>
      <c r="K189" s="23">
        <f>+J189/H189</f>
        <v>8.4586057460698194E-2</v>
      </c>
      <c r="L189" s="5"/>
      <c r="M189" s="57"/>
      <c r="N189" s="57"/>
      <c r="O189" s="58"/>
    </row>
    <row r="190" spans="2:15" x14ac:dyDescent="0.25">
      <c r="B190" s="52"/>
      <c r="C190" s="57"/>
      <c r="D190" s="47"/>
      <c r="E190" s="28"/>
      <c r="F190" s="20" t="s">
        <v>54</v>
      </c>
      <c r="G190" s="26"/>
      <c r="H190" s="91">
        <v>62.504772000000003</v>
      </c>
      <c r="I190" s="23">
        <f t="shared" ref="I190:I196" si="28">+H190/H$197</f>
        <v>0.23846148733929889</v>
      </c>
      <c r="J190" s="91">
        <v>15.454069</v>
      </c>
      <c r="K190" s="23">
        <f t="shared" ref="K190:K192" si="29">+J190/H190</f>
        <v>0.24724622625613288</v>
      </c>
      <c r="L190" s="5"/>
      <c r="M190" s="57"/>
      <c r="N190" s="57"/>
      <c r="O190" s="58"/>
    </row>
    <row r="191" spans="2:15" x14ac:dyDescent="0.25">
      <c r="B191" s="52"/>
      <c r="C191" s="57"/>
      <c r="D191" s="47"/>
      <c r="E191" s="28"/>
      <c r="F191" s="20" t="s">
        <v>56</v>
      </c>
      <c r="G191" s="26"/>
      <c r="H191" s="91">
        <v>29.406749999999999</v>
      </c>
      <c r="I191" s="23">
        <f t="shared" si="28"/>
        <v>0.11218947159450365</v>
      </c>
      <c r="J191" s="91">
        <v>8.9296399999999991</v>
      </c>
      <c r="K191" s="23">
        <f t="shared" si="29"/>
        <v>0.30365953395053857</v>
      </c>
      <c r="L191" s="5"/>
      <c r="M191" s="57"/>
      <c r="N191" s="57"/>
      <c r="O191" s="58"/>
    </row>
    <row r="192" spans="2:15" x14ac:dyDescent="0.25">
      <c r="B192" s="52"/>
      <c r="C192" s="57"/>
      <c r="D192" s="47"/>
      <c r="E192" s="28"/>
      <c r="F192" s="20" t="s">
        <v>58</v>
      </c>
      <c r="G192" s="26"/>
      <c r="H192" s="91">
        <v>14.763185</v>
      </c>
      <c r="I192" s="23">
        <f t="shared" si="28"/>
        <v>5.6322916480124545E-2</v>
      </c>
      <c r="J192" s="91">
        <v>3.6653030000000002</v>
      </c>
      <c r="K192" s="23">
        <f t="shared" si="29"/>
        <v>0.24827318766241838</v>
      </c>
      <c r="L192" s="5"/>
      <c r="M192" s="57"/>
      <c r="N192" s="57"/>
      <c r="O192" s="58"/>
    </row>
    <row r="193" spans="2:15" x14ac:dyDescent="0.25">
      <c r="B193" s="52"/>
      <c r="C193" s="57"/>
      <c r="D193" s="47"/>
      <c r="E193" s="28"/>
      <c r="F193" s="20" t="s">
        <v>60</v>
      </c>
      <c r="G193" s="26"/>
      <c r="H193" s="91">
        <v>13.09578</v>
      </c>
      <c r="I193" s="23">
        <f t="shared" si="28"/>
        <v>4.9961612157680434E-2</v>
      </c>
      <c r="J193" s="91">
        <v>2.0970089999999999</v>
      </c>
      <c r="K193" s="23">
        <f>+J193/H193</f>
        <v>0.16012860631440051</v>
      </c>
      <c r="L193" s="5"/>
      <c r="M193" s="57"/>
      <c r="N193" s="57"/>
      <c r="O193" s="58"/>
    </row>
    <row r="194" spans="2:15" x14ac:dyDescent="0.25">
      <c r="B194" s="52"/>
      <c r="C194" s="57"/>
      <c r="D194" s="47"/>
      <c r="E194" s="28"/>
      <c r="F194" s="20" t="s">
        <v>87</v>
      </c>
      <c r="G194" s="26"/>
      <c r="H194" s="91">
        <v>11.701928000000001</v>
      </c>
      <c r="I194" s="23">
        <f t="shared" si="28"/>
        <v>4.4643937835936551E-2</v>
      </c>
      <c r="J194" s="91">
        <v>1.1529720000000001</v>
      </c>
      <c r="K194" s="23">
        <f t="shared" ref="K194:K197" si="30">+J194/H194</f>
        <v>9.8528379255110793E-2</v>
      </c>
      <c r="L194" s="5"/>
      <c r="M194" s="57"/>
      <c r="N194" s="57"/>
      <c r="O194" s="58"/>
    </row>
    <row r="195" spans="2:15" x14ac:dyDescent="0.25">
      <c r="B195" s="52"/>
      <c r="C195" s="57"/>
      <c r="D195" s="47"/>
      <c r="E195" s="28"/>
      <c r="F195" s="20" t="s">
        <v>63</v>
      </c>
      <c r="G195" s="26"/>
      <c r="H195" s="91">
        <v>10.980193</v>
      </c>
      <c r="I195" s="23">
        <f t="shared" si="28"/>
        <v>4.1890452045046392E-2</v>
      </c>
      <c r="J195" s="91">
        <v>3.0390299999999999</v>
      </c>
      <c r="K195" s="23">
        <f t="shared" si="30"/>
        <v>0.27677382355665331</v>
      </c>
      <c r="L195" s="5"/>
      <c r="M195" s="57"/>
      <c r="N195" s="57"/>
      <c r="O195" s="58"/>
    </row>
    <row r="196" spans="2:15" x14ac:dyDescent="0.25">
      <c r="B196" s="52"/>
      <c r="C196" s="57"/>
      <c r="D196" s="47"/>
      <c r="E196" s="28"/>
      <c r="F196" s="20" t="s">
        <v>61</v>
      </c>
      <c r="G196" s="26"/>
      <c r="H196" s="91">
        <f>+H180-SUM(H189:H195)</f>
        <v>33.540323999999998</v>
      </c>
      <c r="I196" s="23">
        <f t="shared" si="28"/>
        <v>0.12795943879104116</v>
      </c>
      <c r="J196" s="91">
        <f>+J180-SUM(J189:J195)</f>
        <v>9.6769359999999978</v>
      </c>
      <c r="K196" s="23">
        <f t="shared" si="30"/>
        <v>0.28851647348427517</v>
      </c>
      <c r="L196" s="5"/>
      <c r="M196" s="57"/>
      <c r="N196" s="57"/>
      <c r="O196" s="58"/>
    </row>
    <row r="197" spans="2:15" x14ac:dyDescent="0.25">
      <c r="B197" s="52"/>
      <c r="C197" s="57"/>
      <c r="D197" s="47"/>
      <c r="E197" s="28"/>
      <c r="F197" s="21" t="s">
        <v>0</v>
      </c>
      <c r="G197" s="27"/>
      <c r="H197" s="89">
        <f>SUM(H189:H196)</f>
        <v>262.11684199999996</v>
      </c>
      <c r="I197" s="22">
        <f>SUM(I189:I196)</f>
        <v>1.0000000000000002</v>
      </c>
      <c r="J197" s="89">
        <f>SUM(J189:J196)</f>
        <v>51.299840999999994</v>
      </c>
      <c r="K197" s="22">
        <f t="shared" si="30"/>
        <v>0.19571363903430516</v>
      </c>
      <c r="L197" s="5"/>
      <c r="M197" s="57"/>
      <c r="N197" s="57"/>
      <c r="O197" s="58"/>
    </row>
    <row r="198" spans="2:15" x14ac:dyDescent="0.25">
      <c r="B198" s="52"/>
      <c r="C198" s="57"/>
      <c r="E198" s="47"/>
      <c r="F198" s="118" t="s">
        <v>77</v>
      </c>
      <c r="G198" s="118"/>
      <c r="H198" s="118"/>
      <c r="I198" s="118"/>
      <c r="J198" s="118"/>
      <c r="K198" s="118"/>
      <c r="L198" s="47"/>
      <c r="N198" s="57"/>
      <c r="O198" s="58"/>
    </row>
    <row r="199" spans="2:15" x14ac:dyDescent="0.25">
      <c r="B199" s="52"/>
      <c r="C199" s="57"/>
      <c r="D199" s="47"/>
      <c r="E199" s="47"/>
      <c r="F199" s="61"/>
      <c r="G199" s="61"/>
      <c r="H199" s="47"/>
      <c r="I199" s="47"/>
      <c r="J199" s="47"/>
      <c r="K199" s="47"/>
      <c r="L199" s="47"/>
      <c r="M199" s="57"/>
      <c r="N199" s="57"/>
      <c r="O199" s="58"/>
    </row>
    <row r="200" spans="2:15" ht="15" customHeight="1" x14ac:dyDescent="0.25">
      <c r="B200" s="52"/>
      <c r="C200" s="113" t="str">
        <f>+CONCATENATE("Al 06 de junio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06 de junio  de los 382  proyectos presupuestados para el 2018, 139 no cuentan con ningún avance en ejecución del gasto, mientras que 87 (22.8% de proyectos) no superan el 50,0% de ejecución, 109 proyectos (28.5% del total) tienen un nivel de ejecución mayor al 50,0% pero no culminan al 100% y 47 proyectos por S/ 1.3 millones se han ejecutado al 100,0%.</v>
      </c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58"/>
    </row>
    <row r="201" spans="2:15" x14ac:dyDescent="0.25">
      <c r="B201" s="5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58"/>
    </row>
    <row r="202" spans="2:15" x14ac:dyDescent="0.25">
      <c r="B202" s="52"/>
      <c r="C202" s="57"/>
      <c r="D202" s="57"/>
      <c r="E202" s="28"/>
      <c r="F202" s="28"/>
      <c r="G202" s="28"/>
      <c r="H202" s="28"/>
      <c r="I202" s="28"/>
      <c r="J202" s="28"/>
      <c r="K202" s="28"/>
      <c r="L202" s="28"/>
      <c r="M202" s="57"/>
      <c r="N202" s="57"/>
      <c r="O202" s="58"/>
    </row>
    <row r="203" spans="2:15" x14ac:dyDescent="0.25">
      <c r="B203" s="52"/>
      <c r="C203" s="57"/>
      <c r="D203" s="57"/>
      <c r="E203" s="114" t="s">
        <v>90</v>
      </c>
      <c r="F203" s="114"/>
      <c r="G203" s="114"/>
      <c r="H203" s="114"/>
      <c r="I203" s="114"/>
      <c r="J203" s="114"/>
      <c r="K203" s="114"/>
      <c r="L203" s="114"/>
      <c r="M203" s="57"/>
      <c r="N203" s="57"/>
      <c r="O203" s="58"/>
    </row>
    <row r="204" spans="2:15" x14ac:dyDescent="0.25">
      <c r="B204" s="52"/>
      <c r="C204" s="57"/>
      <c r="D204" s="57"/>
      <c r="E204" s="5"/>
      <c r="F204" s="115" t="s">
        <v>38</v>
      </c>
      <c r="G204" s="115"/>
      <c r="H204" s="115"/>
      <c r="I204" s="115"/>
      <c r="J204" s="115"/>
      <c r="K204" s="115"/>
      <c r="L204" s="5"/>
      <c r="M204" s="57"/>
      <c r="N204" s="57"/>
      <c r="O204" s="58"/>
    </row>
    <row r="205" spans="2:15" x14ac:dyDescent="0.25">
      <c r="B205" s="52"/>
      <c r="C205" s="57"/>
      <c r="D205" s="57"/>
      <c r="E205" s="28"/>
      <c r="F205" s="19" t="s">
        <v>30</v>
      </c>
      <c r="G205" s="19" t="s">
        <v>23</v>
      </c>
      <c r="H205" s="19" t="s">
        <v>25</v>
      </c>
      <c r="I205" s="19" t="s">
        <v>12</v>
      </c>
      <c r="J205" s="19" t="s">
        <v>29</v>
      </c>
      <c r="K205" s="19" t="s">
        <v>3</v>
      </c>
      <c r="L205" s="28"/>
      <c r="M205" s="57"/>
      <c r="N205" s="57"/>
      <c r="O205" s="58"/>
    </row>
    <row r="206" spans="2:15" x14ac:dyDescent="0.25">
      <c r="B206" s="52"/>
      <c r="C206" s="57"/>
      <c r="D206" s="57"/>
      <c r="E206" s="28"/>
      <c r="F206" s="32" t="s">
        <v>31</v>
      </c>
      <c r="G206" s="23">
        <f>+I206/H206</f>
        <v>0</v>
      </c>
      <c r="H206" s="91">
        <v>118.91676</v>
      </c>
      <c r="I206" s="91">
        <v>0</v>
      </c>
      <c r="J206" s="32">
        <v>139</v>
      </c>
      <c r="K206" s="23">
        <f>+J206/J$210</f>
        <v>0.36387434554973824</v>
      </c>
      <c r="L206" s="28"/>
      <c r="M206" s="57"/>
      <c r="N206" s="57"/>
      <c r="O206" s="58"/>
    </row>
    <row r="207" spans="2:15" x14ac:dyDescent="0.25">
      <c r="B207" s="52"/>
      <c r="C207" s="57"/>
      <c r="D207" s="57"/>
      <c r="E207" s="28"/>
      <c r="F207" s="32" t="s">
        <v>32</v>
      </c>
      <c r="G207" s="23">
        <f t="shared" ref="G207:G210" si="31">+I207/H207</f>
        <v>0.20443303443558428</v>
      </c>
      <c r="H207" s="91">
        <v>105.55839499999996</v>
      </c>
      <c r="I207" s="91">
        <v>21.579622999999998</v>
      </c>
      <c r="J207" s="32">
        <v>87</v>
      </c>
      <c r="K207" s="23">
        <f t="shared" ref="K207:K209" si="32">+J207/J$210</f>
        <v>0.22774869109947643</v>
      </c>
      <c r="L207" s="28"/>
      <c r="M207" s="57"/>
      <c r="N207" s="57"/>
      <c r="O207" s="58"/>
    </row>
    <row r="208" spans="2:15" x14ac:dyDescent="0.25">
      <c r="B208" s="52"/>
      <c r="C208" s="57"/>
      <c r="D208" s="57"/>
      <c r="E208" s="28"/>
      <c r="F208" s="32" t="s">
        <v>33</v>
      </c>
      <c r="G208" s="23">
        <f t="shared" si="31"/>
        <v>0.78179120627267074</v>
      </c>
      <c r="H208" s="91">
        <v>36.302240000000005</v>
      </c>
      <c r="I208" s="91">
        <v>28.380772</v>
      </c>
      <c r="J208" s="32">
        <v>109</v>
      </c>
      <c r="K208" s="23">
        <f t="shared" si="32"/>
        <v>0.28534031413612565</v>
      </c>
      <c r="L208" s="28"/>
      <c r="M208" s="57"/>
      <c r="N208" s="57"/>
      <c r="O208" s="58"/>
    </row>
    <row r="209" spans="2:15" x14ac:dyDescent="0.25">
      <c r="B209" s="52"/>
      <c r="C209" s="57"/>
      <c r="D209" s="57"/>
      <c r="E209" s="28"/>
      <c r="F209" s="32" t="s">
        <v>34</v>
      </c>
      <c r="G209" s="23">
        <f t="shared" si="31"/>
        <v>1</v>
      </c>
      <c r="H209" s="91">
        <v>1.3394470000000001</v>
      </c>
      <c r="I209" s="91">
        <v>1.3394470000000001</v>
      </c>
      <c r="J209" s="32">
        <v>47</v>
      </c>
      <c r="K209" s="23">
        <f t="shared" si="32"/>
        <v>0.12303664921465969</v>
      </c>
      <c r="L209" s="28"/>
      <c r="M209" s="57"/>
      <c r="N209" s="57"/>
      <c r="O209" s="58"/>
    </row>
    <row r="210" spans="2:15" x14ac:dyDescent="0.25">
      <c r="B210" s="52"/>
      <c r="C210" s="57"/>
      <c r="D210" s="57"/>
      <c r="E210" s="28"/>
      <c r="F210" s="93" t="s">
        <v>0</v>
      </c>
      <c r="G210" s="22">
        <f t="shared" si="31"/>
        <v>0.19571364284939768</v>
      </c>
      <c r="H210" s="89">
        <f t="shared" ref="H210:J210" si="33">SUM(H206:H209)</f>
        <v>262.11684199999996</v>
      </c>
      <c r="I210" s="89">
        <f t="shared" si="33"/>
        <v>51.299841999999998</v>
      </c>
      <c r="J210" s="33">
        <f t="shared" si="33"/>
        <v>382</v>
      </c>
      <c r="K210" s="22">
        <f>SUM(K206:K209)</f>
        <v>1</v>
      </c>
      <c r="L210" s="28"/>
      <c r="M210" s="57"/>
      <c r="N210" s="57"/>
      <c r="O210" s="58"/>
    </row>
    <row r="211" spans="2:15" x14ac:dyDescent="0.25">
      <c r="B211" s="52"/>
      <c r="C211" s="57"/>
      <c r="E211" s="5"/>
      <c r="F211" s="118" t="s">
        <v>77</v>
      </c>
      <c r="G211" s="118"/>
      <c r="H211" s="118"/>
      <c r="I211" s="118"/>
      <c r="J211" s="118"/>
      <c r="K211" s="118"/>
      <c r="L211" s="5"/>
      <c r="N211" s="57"/>
      <c r="O211" s="58"/>
    </row>
    <row r="212" spans="2:15" x14ac:dyDescent="0.25">
      <c r="B212" s="52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8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</sheetData>
  <mergeCells count="68">
    <mergeCell ref="F149:K149"/>
    <mergeCell ref="C151:N152"/>
    <mergeCell ref="E154:L154"/>
    <mergeCell ref="F155:K155"/>
    <mergeCell ref="F162:K162"/>
    <mergeCell ref="C168:N168"/>
    <mergeCell ref="C170:N171"/>
    <mergeCell ref="E173:L173"/>
    <mergeCell ref="F174:K174"/>
    <mergeCell ref="F175:G175"/>
    <mergeCell ref="F211:K211"/>
    <mergeCell ref="F181:K181"/>
    <mergeCell ref="C183:N184"/>
    <mergeCell ref="E186:L186"/>
    <mergeCell ref="F187:K187"/>
    <mergeCell ref="F188:G188"/>
    <mergeCell ref="F198:K198"/>
    <mergeCell ref="C200:N201"/>
    <mergeCell ref="E203:L203"/>
    <mergeCell ref="F204:K204"/>
    <mergeCell ref="E124:L124"/>
    <mergeCell ref="F125:K125"/>
    <mergeCell ref="F126:G126"/>
    <mergeCell ref="F100:K100"/>
    <mergeCell ref="C102:N103"/>
    <mergeCell ref="E105:L105"/>
    <mergeCell ref="F106:K106"/>
    <mergeCell ref="F113:K113"/>
    <mergeCell ref="C119:N119"/>
    <mergeCell ref="C85:N86"/>
    <mergeCell ref="E88:L88"/>
    <mergeCell ref="F89:K89"/>
    <mergeCell ref="F90:G90"/>
    <mergeCell ref="C121:N122"/>
    <mergeCell ref="C72:N73"/>
    <mergeCell ref="E75:L75"/>
    <mergeCell ref="F76:K76"/>
    <mergeCell ref="F77:G77"/>
    <mergeCell ref="F83:K83"/>
    <mergeCell ref="F41:G41"/>
    <mergeCell ref="C36:N37"/>
    <mergeCell ref="F57:K57"/>
    <mergeCell ref="F64:K64"/>
    <mergeCell ref="C70:N70"/>
    <mergeCell ref="B1:O2"/>
    <mergeCell ref="C7:N7"/>
    <mergeCell ref="C9:N10"/>
    <mergeCell ref="E14:F15"/>
    <mergeCell ref="G14:I14"/>
    <mergeCell ref="J14:L14"/>
    <mergeCell ref="E12:L12"/>
    <mergeCell ref="E13:L13"/>
    <mergeCell ref="E21:L21"/>
    <mergeCell ref="C134:N135"/>
    <mergeCell ref="E137:L137"/>
    <mergeCell ref="F138:K138"/>
    <mergeCell ref="F139:G139"/>
    <mergeCell ref="C23:N24"/>
    <mergeCell ref="E26:L26"/>
    <mergeCell ref="F27:K27"/>
    <mergeCell ref="F132:K132"/>
    <mergeCell ref="F28:G28"/>
    <mergeCell ref="F34:K34"/>
    <mergeCell ref="F51:K51"/>
    <mergeCell ref="C53:N54"/>
    <mergeCell ref="E56:L56"/>
    <mergeCell ref="E39:L39"/>
    <mergeCell ref="F40:K40"/>
  </mergeCells>
  <conditionalFormatting sqref="I102">
    <cfRule type="cellIs" dxfId="1" priority="2" operator="equal">
      <formula>0</formula>
    </cfRule>
  </conditionalFormatting>
  <conditionalFormatting sqref="I82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Carátula</vt:lpstr>
      <vt:lpstr>Índice</vt:lpstr>
      <vt:lpstr>2. Oriente</vt:lpstr>
      <vt:lpstr>3. Amazonas</vt:lpstr>
      <vt:lpstr>4. Loreto</vt:lpstr>
      <vt:lpstr>5. San Martín</vt:lpstr>
      <vt:lpstr>6. Ucayali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2018-06-18T13:43:47Z</dcterms:modified>
</cp:coreProperties>
</file>